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charts/chart1.xml" ContentType="application/vnd.openxmlformats-officedocument.drawingml.chart+xml"/>
  <Override PartName="/xl/drawings/drawing3.xml" ContentType="application/vnd.openxmlformats-officedocument.drawing+xml"/>
  <Override PartName="/xl/comments3.xml" ContentType="application/vnd.openxmlformats-officedocument.spreadsheetml.comments+xml"/>
  <Override PartName="/xl/charts/chart2.xml" ContentType="application/vnd.openxmlformats-officedocument.drawingml.chart+xml"/>
  <Override PartName="/xl/drawings/drawing4.xml" ContentType="application/vnd.openxmlformats-officedocument.drawing+xml"/>
  <Override PartName="/xl/comments4.xml" ContentType="application/vnd.openxmlformats-officedocument.spreadsheetml.comments+xml"/>
  <Override PartName="/xl/charts/chart3.xml" ContentType="application/vnd.openxmlformats-officedocument.drawingml.chart+xml"/>
  <Override PartName="/xl/drawings/drawing5.xml" ContentType="application/vnd.openxmlformats-officedocument.drawing+xml"/>
  <Override PartName="/xl/charts/chart4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823"/>
  <workbookPr/>
  <mc:AlternateContent xmlns:mc="http://schemas.openxmlformats.org/markup-compatibility/2006">
    <mc:Choice Requires="x15">
      <x15ac:absPath xmlns:x15ac="http://schemas.microsoft.com/office/spreadsheetml/2010/11/ac" url="D:\Base de Datos\Corralito\"/>
    </mc:Choice>
  </mc:AlternateContent>
  <xr:revisionPtr revIDLastSave="0" documentId="11_2A1A4C73EE92DA43A009A4D7F031E3720731EBDE" xr6:coauthVersionLast="45" xr6:coauthVersionMax="45" xr10:uidLastSave="{00000000-0000-0000-0000-000000000000}"/>
  <bookViews>
    <workbookView xWindow="-120" yWindow="-120" windowWidth="24240" windowHeight="13140" tabRatio="989" xr2:uid="{00000000-000D-0000-FFFF-FFFF00000000}"/>
  </bookViews>
  <sheets>
    <sheet name="datos" sheetId="1" r:id="rId1"/>
    <sheet name="Carta Psicrométrica" sheetId="2" r:id="rId2"/>
    <sheet name="evapora" sheetId="3" r:id="rId3"/>
    <sheet name="Temperaturas" sheetId="4" r:id="rId4"/>
    <sheet name="Humedad" sheetId="5" r:id="rId5"/>
    <sheet name="suelos julio" sheetId="6" r:id="rId6"/>
  </sheets>
  <calcPr calcId="191028" calcMode="manual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Y1448" i="1" l="1"/>
  <c r="W1448" i="1"/>
  <c r="K1448" i="1"/>
  <c r="AB1447" i="1"/>
  <c r="Y1447" i="1"/>
  <c r="S1447" i="1"/>
  <c r="K1447" i="1"/>
  <c r="AA1445" i="1"/>
  <c r="AB1445" i="1"/>
  <c r="S1445" i="1" s="1"/>
  <c r="K1445" i="1"/>
  <c r="AB1446" i="1"/>
  <c r="AA1446" i="1"/>
  <c r="Y1446" i="1"/>
  <c r="W1446" i="1"/>
  <c r="S1446" i="1"/>
  <c r="K1446" i="1"/>
  <c r="W1445" i="1"/>
  <c r="Y1444" i="1"/>
  <c r="W1444" i="1"/>
  <c r="K1444" i="1"/>
  <c r="W1443" i="1" l="1"/>
  <c r="Y1443" i="1"/>
  <c r="K1443" i="1"/>
  <c r="AA1442" i="1" l="1"/>
  <c r="AB1442" i="1"/>
  <c r="Y1442" i="1"/>
  <c r="W1442" i="1"/>
  <c r="S1442" i="1"/>
  <c r="K1442" i="1"/>
  <c r="Y1440" i="1" l="1"/>
  <c r="S1440" i="1"/>
  <c r="K1440" i="1"/>
  <c r="AA1441" i="1"/>
  <c r="AB1441" i="1"/>
  <c r="Y1441" i="1"/>
  <c r="W1441" i="1"/>
  <c r="S1441" i="1"/>
  <c r="K1441" i="1"/>
  <c r="AA1413" i="1" l="1"/>
  <c r="AA1414" i="1"/>
  <c r="AA1421" i="1" l="1"/>
  <c r="AA1397" i="1" l="1"/>
  <c r="AB1397" i="1"/>
  <c r="AA1398" i="1"/>
  <c r="AB1398" i="1"/>
  <c r="S1398" i="1" s="1"/>
  <c r="AA1399" i="1"/>
  <c r="AB1399" i="1"/>
  <c r="AA1400" i="1"/>
  <c r="AB1400" i="1"/>
  <c r="AA1401" i="1"/>
  <c r="AB1401" i="1"/>
  <c r="AA1402" i="1"/>
  <c r="AB1402" i="1"/>
  <c r="S1402" i="1" s="1"/>
  <c r="AA1403" i="1"/>
  <c r="AB1403" i="1"/>
  <c r="AA1404" i="1"/>
  <c r="AB1404" i="1"/>
  <c r="AA1405" i="1"/>
  <c r="AB1405" i="1"/>
  <c r="AA1406" i="1"/>
  <c r="AB1406" i="1"/>
  <c r="S1406" i="1" s="1"/>
  <c r="AA1407" i="1"/>
  <c r="AB1407" i="1"/>
  <c r="AA1408" i="1"/>
  <c r="AB1408" i="1"/>
  <c r="AA1409" i="1"/>
  <c r="AB1409" i="1"/>
  <c r="AA1410" i="1"/>
  <c r="AB1410" i="1"/>
  <c r="S1410" i="1" s="1"/>
  <c r="AA1411" i="1"/>
  <c r="AB1411" i="1"/>
  <c r="AA1412" i="1"/>
  <c r="AB1412" i="1"/>
  <c r="AB1413" i="1"/>
  <c r="AB1414" i="1"/>
  <c r="S1414" i="1" s="1"/>
  <c r="AA1415" i="1"/>
  <c r="AB1415" i="1"/>
  <c r="AA1416" i="1"/>
  <c r="AB1416" i="1"/>
  <c r="S1416" i="1" s="1"/>
  <c r="AA1417" i="1"/>
  <c r="AB1417" i="1"/>
  <c r="AA1418" i="1"/>
  <c r="AB1418" i="1"/>
  <c r="S1418" i="1" s="1"/>
  <c r="AA1419" i="1"/>
  <c r="AB1419" i="1"/>
  <c r="AA1420" i="1"/>
  <c r="AB1420" i="1"/>
  <c r="AB1421" i="1"/>
  <c r="AA1422" i="1"/>
  <c r="AB1422" i="1"/>
  <c r="S1422" i="1" s="1"/>
  <c r="AA1423" i="1"/>
  <c r="AB1423" i="1"/>
  <c r="S1423" i="1" s="1"/>
  <c r="AA1424" i="1"/>
  <c r="AB1424" i="1"/>
  <c r="AA1425" i="1"/>
  <c r="AB1425" i="1"/>
  <c r="S1425" i="1" s="1"/>
  <c r="AA1426" i="1"/>
  <c r="AB1426" i="1"/>
  <c r="S1426" i="1" s="1"/>
  <c r="AA1427" i="1"/>
  <c r="AB1427" i="1"/>
  <c r="S1427" i="1" s="1"/>
  <c r="AA1428" i="1"/>
  <c r="AB1428" i="1"/>
  <c r="AA1429" i="1"/>
  <c r="AB1429" i="1"/>
  <c r="S1429" i="1" s="1"/>
  <c r="AA1430" i="1"/>
  <c r="AB1430" i="1"/>
  <c r="S1430" i="1" s="1"/>
  <c r="AA1431" i="1"/>
  <c r="AB1431" i="1"/>
  <c r="S1431" i="1" s="1"/>
  <c r="AA1432" i="1"/>
  <c r="AB1432" i="1"/>
  <c r="AA1433" i="1"/>
  <c r="AB1433" i="1"/>
  <c r="AA1434" i="1"/>
  <c r="AB1434" i="1"/>
  <c r="S1434" i="1" s="1"/>
  <c r="AA1435" i="1"/>
  <c r="AB1435" i="1"/>
  <c r="S1435" i="1" s="1"/>
  <c r="AA1436" i="1"/>
  <c r="AB1436" i="1"/>
  <c r="AA1437" i="1"/>
  <c r="AB1437" i="1"/>
  <c r="S1437" i="1" s="1"/>
  <c r="AA1438" i="1"/>
  <c r="AB1438" i="1"/>
  <c r="S1438" i="1" s="1"/>
  <c r="AA1439" i="1"/>
  <c r="AB1439" i="1"/>
  <c r="S1439" i="1" s="1"/>
  <c r="AA1443" i="1"/>
  <c r="AB1443" i="1"/>
  <c r="S1443" i="1" s="1"/>
  <c r="AA1444" i="1"/>
  <c r="AB1444" i="1"/>
  <c r="S1444" i="1" s="1"/>
  <c r="AA1447" i="1"/>
  <c r="AA1448" i="1"/>
  <c r="AB1448" i="1"/>
  <c r="S1448" i="1" s="1"/>
  <c r="AA1449" i="1"/>
  <c r="AB1449" i="1"/>
  <c r="AA1450" i="1"/>
  <c r="AB1450" i="1"/>
  <c r="S1450" i="1" s="1"/>
  <c r="AA1451" i="1"/>
  <c r="AB1451" i="1"/>
  <c r="AA1452" i="1"/>
  <c r="AB1452" i="1"/>
  <c r="AA1453" i="1"/>
  <c r="AB1453" i="1"/>
  <c r="AA1454" i="1"/>
  <c r="AB1454" i="1"/>
  <c r="S1454" i="1" s="1"/>
  <c r="AA1455" i="1"/>
  <c r="AB1455" i="1"/>
  <c r="AA1456" i="1"/>
  <c r="AB1456" i="1"/>
  <c r="AA1457" i="1"/>
  <c r="AB1457" i="1"/>
  <c r="AA1458" i="1"/>
  <c r="AB1458" i="1"/>
  <c r="S1458" i="1" s="1"/>
  <c r="AA1459" i="1"/>
  <c r="AB1459" i="1"/>
  <c r="AA1460" i="1"/>
  <c r="AB1460" i="1"/>
  <c r="AA1461" i="1"/>
  <c r="AB1461" i="1"/>
  <c r="AA1462" i="1"/>
  <c r="AB1462" i="1"/>
  <c r="S1462" i="1" s="1"/>
  <c r="AA1463" i="1"/>
  <c r="AB1463" i="1"/>
  <c r="AA1464" i="1"/>
  <c r="AB1464" i="1"/>
  <c r="AA1465" i="1"/>
  <c r="AB1465" i="1"/>
  <c r="AA1466" i="1"/>
  <c r="AB1466" i="1"/>
  <c r="S1466" i="1" s="1"/>
  <c r="AA1467" i="1"/>
  <c r="AB1467" i="1"/>
  <c r="AA1468" i="1"/>
  <c r="AB1468" i="1"/>
  <c r="AA1469" i="1"/>
  <c r="AB1469" i="1"/>
  <c r="AA1470" i="1"/>
  <c r="AB1470" i="1"/>
  <c r="S1470" i="1" s="1"/>
  <c r="AA1471" i="1"/>
  <c r="AB1471" i="1"/>
  <c r="AA1472" i="1"/>
  <c r="AB1472" i="1"/>
  <c r="AA1473" i="1"/>
  <c r="AB1473" i="1"/>
  <c r="AA1474" i="1"/>
  <c r="AB1474" i="1"/>
  <c r="S1474" i="1" s="1"/>
  <c r="AA1475" i="1"/>
  <c r="AB1475" i="1"/>
  <c r="AA1476" i="1"/>
  <c r="AB1476" i="1"/>
  <c r="AA1477" i="1"/>
  <c r="AB1477" i="1"/>
  <c r="AA1478" i="1"/>
  <c r="AB1478" i="1"/>
  <c r="S1478" i="1" s="1"/>
  <c r="AA1479" i="1"/>
  <c r="AB1479" i="1"/>
  <c r="AA1480" i="1"/>
  <c r="AB1480" i="1"/>
  <c r="AA1481" i="1"/>
  <c r="AB1481" i="1"/>
  <c r="AA1482" i="1"/>
  <c r="AB1482" i="1"/>
  <c r="S1482" i="1" s="1"/>
  <c r="AA1483" i="1"/>
  <c r="AB1483" i="1"/>
  <c r="AA1484" i="1"/>
  <c r="AB1484" i="1"/>
  <c r="AA1485" i="1"/>
  <c r="AB1485" i="1"/>
  <c r="AA1486" i="1"/>
  <c r="AB1486" i="1"/>
  <c r="S1486" i="1" s="1"/>
  <c r="AA1487" i="1"/>
  <c r="AB1487" i="1"/>
  <c r="AA1488" i="1"/>
  <c r="AB1488" i="1"/>
  <c r="AA1489" i="1"/>
  <c r="AB1489" i="1"/>
  <c r="AA1490" i="1"/>
  <c r="AB1490" i="1"/>
  <c r="S1490" i="1" s="1"/>
  <c r="AA1491" i="1"/>
  <c r="AB1491" i="1"/>
  <c r="AA1492" i="1"/>
  <c r="AB1492" i="1"/>
  <c r="AA1493" i="1"/>
  <c r="AB1493" i="1"/>
  <c r="AA1494" i="1"/>
  <c r="AB1494" i="1"/>
  <c r="S1494" i="1" s="1"/>
  <c r="AA1495" i="1"/>
  <c r="AB1495" i="1"/>
  <c r="AA1496" i="1"/>
  <c r="AB1496" i="1"/>
  <c r="AA1497" i="1"/>
  <c r="AB1497" i="1"/>
  <c r="AA1498" i="1"/>
  <c r="AB1498" i="1"/>
  <c r="S1498" i="1" s="1"/>
  <c r="AA1499" i="1"/>
  <c r="AB1499" i="1"/>
  <c r="AA1500" i="1"/>
  <c r="AB1500" i="1"/>
  <c r="AA1501" i="1"/>
  <c r="AB1501" i="1"/>
  <c r="AA1502" i="1"/>
  <c r="AB1502" i="1"/>
  <c r="S1502" i="1" s="1"/>
  <c r="AA1503" i="1"/>
  <c r="AB1503" i="1"/>
  <c r="AA1504" i="1"/>
  <c r="AB1504" i="1"/>
  <c r="AA1505" i="1"/>
  <c r="AB1505" i="1"/>
  <c r="AA1506" i="1"/>
  <c r="AB1506" i="1"/>
  <c r="S1506" i="1" s="1"/>
  <c r="AA1507" i="1"/>
  <c r="AB1507" i="1"/>
  <c r="AA1508" i="1"/>
  <c r="AB1508" i="1"/>
  <c r="AA1509" i="1"/>
  <c r="AB1509" i="1"/>
  <c r="AA1510" i="1"/>
  <c r="AB1510" i="1"/>
  <c r="S1510" i="1" s="1"/>
  <c r="AA1511" i="1"/>
  <c r="AB1511" i="1"/>
  <c r="AA1512" i="1"/>
  <c r="AB1512" i="1"/>
  <c r="AA1513" i="1"/>
  <c r="AB1513" i="1"/>
  <c r="AA1514" i="1"/>
  <c r="AB1514" i="1"/>
  <c r="S1514" i="1" s="1"/>
  <c r="AA1515" i="1"/>
  <c r="AB1515" i="1"/>
  <c r="AA1516" i="1"/>
  <c r="AB1516" i="1"/>
  <c r="AA1517" i="1"/>
  <c r="AB1517" i="1"/>
  <c r="AA1518" i="1"/>
  <c r="AB1518" i="1"/>
  <c r="S1518" i="1" s="1"/>
  <c r="AA1519" i="1"/>
  <c r="AB1519" i="1"/>
  <c r="AA1520" i="1"/>
  <c r="AB1520" i="1"/>
  <c r="AA1521" i="1"/>
  <c r="AB1521" i="1"/>
  <c r="AA1522" i="1"/>
  <c r="AB1522" i="1"/>
  <c r="S1522" i="1" s="1"/>
  <c r="AA1523" i="1"/>
  <c r="AB1523" i="1"/>
  <c r="AA1524" i="1"/>
  <c r="AB1524" i="1"/>
  <c r="AA1525" i="1"/>
  <c r="AB1525" i="1"/>
  <c r="AA1526" i="1"/>
  <c r="AB1526" i="1"/>
  <c r="S1526" i="1" s="1"/>
  <c r="AA1527" i="1"/>
  <c r="AB1527" i="1"/>
  <c r="AA1528" i="1"/>
  <c r="AB1528" i="1"/>
  <c r="AA1529" i="1"/>
  <c r="AB1529" i="1"/>
  <c r="AA1530" i="1"/>
  <c r="AB1530" i="1"/>
  <c r="S1530" i="1" s="1"/>
  <c r="AA1531" i="1"/>
  <c r="AB1531" i="1"/>
  <c r="AA1532" i="1"/>
  <c r="AB1532" i="1"/>
  <c r="AA1533" i="1"/>
  <c r="AB1533" i="1"/>
  <c r="AA1534" i="1"/>
  <c r="AB1534" i="1"/>
  <c r="S1534" i="1" s="1"/>
  <c r="AA1535" i="1"/>
  <c r="AB1535" i="1"/>
  <c r="AA1536" i="1"/>
  <c r="AB1536" i="1"/>
  <c r="AA1537" i="1"/>
  <c r="AB1537" i="1"/>
  <c r="AA1538" i="1"/>
  <c r="AB1538" i="1"/>
  <c r="S1538" i="1" s="1"/>
  <c r="AA1539" i="1"/>
  <c r="AB1539" i="1"/>
  <c r="AA1540" i="1"/>
  <c r="AB1540" i="1"/>
  <c r="AA1541" i="1"/>
  <c r="AB1541" i="1"/>
  <c r="AA1542" i="1"/>
  <c r="AB1542" i="1"/>
  <c r="S1542" i="1" s="1"/>
  <c r="AA1543" i="1"/>
  <c r="AB1543" i="1"/>
  <c r="AA1544" i="1"/>
  <c r="AB1544" i="1"/>
  <c r="AA1545" i="1"/>
  <c r="AB1545" i="1"/>
  <c r="AA1546" i="1"/>
  <c r="AB1546" i="1"/>
  <c r="S1546" i="1" s="1"/>
  <c r="AA1547" i="1"/>
  <c r="AB1547" i="1"/>
  <c r="AA1548" i="1"/>
  <c r="AB1548" i="1"/>
  <c r="AA1549" i="1"/>
  <c r="AB1549" i="1"/>
  <c r="AA1550" i="1"/>
  <c r="AB1550" i="1"/>
  <c r="S1550" i="1" s="1"/>
  <c r="AA1551" i="1"/>
  <c r="AB1551" i="1"/>
  <c r="AA1552" i="1"/>
  <c r="AB1552" i="1"/>
  <c r="AA1553" i="1"/>
  <c r="AB1553" i="1"/>
  <c r="AA1554" i="1"/>
  <c r="AB1554" i="1"/>
  <c r="S1554" i="1" s="1"/>
  <c r="AA1555" i="1"/>
  <c r="AB1555" i="1"/>
  <c r="AA1556" i="1"/>
  <c r="AB1556" i="1"/>
  <c r="AA1557" i="1"/>
  <c r="AB1557" i="1"/>
  <c r="AA1558" i="1"/>
  <c r="AB1558" i="1"/>
  <c r="S1558" i="1" s="1"/>
  <c r="AA1559" i="1"/>
  <c r="AB1559" i="1"/>
  <c r="AA1560" i="1"/>
  <c r="AB1560" i="1"/>
  <c r="AA1561" i="1"/>
  <c r="AB1561" i="1"/>
  <c r="AA1562" i="1"/>
  <c r="AB1562" i="1"/>
  <c r="S1562" i="1" s="1"/>
  <c r="AA1563" i="1"/>
  <c r="AB1563" i="1"/>
  <c r="AA1564" i="1"/>
  <c r="AB1564" i="1"/>
  <c r="AA1565" i="1"/>
  <c r="AB1565" i="1"/>
  <c r="AA1566" i="1"/>
  <c r="AB1566" i="1"/>
  <c r="S1566" i="1" s="1"/>
  <c r="AA1567" i="1"/>
  <c r="AB1567" i="1"/>
  <c r="AA1568" i="1"/>
  <c r="AB1568" i="1"/>
  <c r="AA1569" i="1"/>
  <c r="AB1569" i="1"/>
  <c r="AA1570" i="1"/>
  <c r="AB1570" i="1"/>
  <c r="S1570" i="1" s="1"/>
  <c r="AA1571" i="1"/>
  <c r="AB1571" i="1"/>
  <c r="AA1572" i="1"/>
  <c r="AB1572" i="1"/>
  <c r="AA1573" i="1"/>
  <c r="AB1573" i="1"/>
  <c r="AA1574" i="1"/>
  <c r="AB1574" i="1"/>
  <c r="S1574" i="1" s="1"/>
  <c r="AA1575" i="1"/>
  <c r="AB1575" i="1"/>
  <c r="AA1576" i="1"/>
  <c r="AB1576" i="1"/>
  <c r="AA1577" i="1"/>
  <c r="AB1577" i="1"/>
  <c r="AA1578" i="1"/>
  <c r="AB1578" i="1"/>
  <c r="S1578" i="1" s="1"/>
  <c r="AA1579" i="1"/>
  <c r="AB1579" i="1"/>
  <c r="AA1580" i="1"/>
  <c r="AB1580" i="1"/>
  <c r="AA1581" i="1"/>
  <c r="AB1581" i="1"/>
  <c r="AA1582" i="1"/>
  <c r="AB1582" i="1"/>
  <c r="S1582" i="1" s="1"/>
  <c r="AA1583" i="1"/>
  <c r="AB1583" i="1"/>
  <c r="AA1584" i="1"/>
  <c r="AB1584" i="1"/>
  <c r="AA1585" i="1"/>
  <c r="AB1585" i="1"/>
  <c r="AA1586" i="1"/>
  <c r="AB1586" i="1"/>
  <c r="S1586" i="1" s="1"/>
  <c r="AA1587" i="1"/>
  <c r="AB1587" i="1"/>
  <c r="AA1588" i="1"/>
  <c r="AB1588" i="1"/>
  <c r="AA1589" i="1"/>
  <c r="AB1589" i="1"/>
  <c r="AA1590" i="1"/>
  <c r="AB1590" i="1"/>
  <c r="S1590" i="1" s="1"/>
  <c r="AA1591" i="1"/>
  <c r="AB1591" i="1"/>
  <c r="AA1592" i="1"/>
  <c r="AB1592" i="1"/>
  <c r="AA1593" i="1"/>
  <c r="AB1593" i="1"/>
  <c r="AA1594" i="1"/>
  <c r="AB1594" i="1"/>
  <c r="S1594" i="1" s="1"/>
  <c r="AA1595" i="1"/>
  <c r="AB1595" i="1"/>
  <c r="AA1596" i="1"/>
  <c r="AB1596" i="1"/>
  <c r="AA1597" i="1"/>
  <c r="AB1597" i="1"/>
  <c r="AA1598" i="1"/>
  <c r="AB1598" i="1"/>
  <c r="S1598" i="1" s="1"/>
  <c r="AA1599" i="1"/>
  <c r="AB1599" i="1"/>
  <c r="AA1600" i="1"/>
  <c r="AB1600" i="1"/>
  <c r="AA1601" i="1"/>
  <c r="AB1601" i="1"/>
  <c r="AA1602" i="1"/>
  <c r="AB1602" i="1"/>
  <c r="S1602" i="1" s="1"/>
  <c r="AA1603" i="1"/>
  <c r="AB1603" i="1"/>
  <c r="AA1604" i="1"/>
  <c r="AB1604" i="1"/>
  <c r="AA1605" i="1"/>
  <c r="AB1605" i="1"/>
  <c r="AA1606" i="1"/>
  <c r="AB1606" i="1"/>
  <c r="S1606" i="1" s="1"/>
  <c r="AA1607" i="1"/>
  <c r="AB1607" i="1"/>
  <c r="AA1608" i="1"/>
  <c r="AB1608" i="1"/>
  <c r="AA1609" i="1"/>
  <c r="AB1609" i="1"/>
  <c r="AA1610" i="1"/>
  <c r="AB1610" i="1"/>
  <c r="S1610" i="1" s="1"/>
  <c r="AA1611" i="1"/>
  <c r="AB1611" i="1"/>
  <c r="AA1612" i="1"/>
  <c r="AB1612" i="1"/>
  <c r="AA1613" i="1"/>
  <c r="AB1613" i="1"/>
  <c r="AA1614" i="1"/>
  <c r="AB1614" i="1"/>
  <c r="S1614" i="1" s="1"/>
  <c r="AA1615" i="1"/>
  <c r="AB1615" i="1"/>
  <c r="AA1616" i="1"/>
  <c r="AB1616" i="1"/>
  <c r="AA1617" i="1"/>
  <c r="AB1617" i="1"/>
  <c r="AA1618" i="1"/>
  <c r="AB1618" i="1"/>
  <c r="S1618" i="1" s="1"/>
  <c r="AA1619" i="1"/>
  <c r="AB1619" i="1"/>
  <c r="AA1620" i="1"/>
  <c r="AB1620" i="1"/>
  <c r="AA1621" i="1"/>
  <c r="AB1621" i="1"/>
  <c r="AA1622" i="1"/>
  <c r="AB1622" i="1"/>
  <c r="S1622" i="1" s="1"/>
  <c r="AA1623" i="1"/>
  <c r="AB1623" i="1"/>
  <c r="AA1624" i="1"/>
  <c r="AB1624" i="1"/>
  <c r="AA1625" i="1"/>
  <c r="AB1625" i="1"/>
  <c r="AA1626" i="1"/>
  <c r="AB1626" i="1"/>
  <c r="S1626" i="1" s="1"/>
  <c r="AA1627" i="1"/>
  <c r="AB1627" i="1"/>
  <c r="AA1628" i="1"/>
  <c r="AB1628" i="1"/>
  <c r="AA1629" i="1"/>
  <c r="AB1629" i="1"/>
  <c r="AA1630" i="1"/>
  <c r="AB1630" i="1"/>
  <c r="S1630" i="1" s="1"/>
  <c r="AA1631" i="1"/>
  <c r="AB1631" i="1"/>
  <c r="AA1632" i="1"/>
  <c r="AB1632" i="1"/>
  <c r="AA1633" i="1"/>
  <c r="AB1633" i="1"/>
  <c r="AA1634" i="1"/>
  <c r="AB1634" i="1"/>
  <c r="S1634" i="1" s="1"/>
  <c r="AA1635" i="1"/>
  <c r="AB1635" i="1"/>
  <c r="AA1636" i="1"/>
  <c r="AB1636" i="1"/>
  <c r="AA1637" i="1"/>
  <c r="AB1637" i="1"/>
  <c r="AA1638" i="1"/>
  <c r="AB1638" i="1"/>
  <c r="S1638" i="1" s="1"/>
  <c r="AA1639" i="1"/>
  <c r="AB1639" i="1"/>
  <c r="AA1640" i="1"/>
  <c r="AB1640" i="1"/>
  <c r="AA1641" i="1"/>
  <c r="AB1641" i="1"/>
  <c r="AA1642" i="1"/>
  <c r="AB1642" i="1"/>
  <c r="S1642" i="1" s="1"/>
  <c r="AA1643" i="1"/>
  <c r="AB1643" i="1"/>
  <c r="AA1644" i="1"/>
  <c r="AB1644" i="1"/>
  <c r="AA1645" i="1"/>
  <c r="AB1645" i="1"/>
  <c r="AA1646" i="1"/>
  <c r="AB1646" i="1"/>
  <c r="S1646" i="1" s="1"/>
  <c r="AA1647" i="1"/>
  <c r="AB1647" i="1"/>
  <c r="AA1648" i="1"/>
  <c r="AB1648" i="1"/>
  <c r="AA1649" i="1"/>
  <c r="AB1649" i="1"/>
  <c r="AA1650" i="1"/>
  <c r="AB1650" i="1"/>
  <c r="S1650" i="1" s="1"/>
  <c r="W1397" i="1"/>
  <c r="Y1397" i="1"/>
  <c r="W1398" i="1"/>
  <c r="Y1398" i="1"/>
  <c r="W1399" i="1"/>
  <c r="Y1399" i="1"/>
  <c r="W1400" i="1"/>
  <c r="Y1400" i="1"/>
  <c r="W1401" i="1"/>
  <c r="Y1401" i="1"/>
  <c r="W1402" i="1"/>
  <c r="Y1402" i="1"/>
  <c r="W1403" i="1"/>
  <c r="Y1403" i="1"/>
  <c r="W1404" i="1"/>
  <c r="Y1404" i="1"/>
  <c r="W1405" i="1"/>
  <c r="Y1405" i="1"/>
  <c r="W1406" i="1"/>
  <c r="Y1406" i="1"/>
  <c r="W1407" i="1"/>
  <c r="Y1407" i="1"/>
  <c r="W1408" i="1"/>
  <c r="Y1408" i="1"/>
  <c r="W1409" i="1"/>
  <c r="Y1409" i="1"/>
  <c r="W1410" i="1"/>
  <c r="Y1410" i="1"/>
  <c r="W1411" i="1"/>
  <c r="Y1411" i="1"/>
  <c r="W1412" i="1"/>
  <c r="Y1412" i="1"/>
  <c r="W1413" i="1"/>
  <c r="Y1413" i="1"/>
  <c r="W1414" i="1"/>
  <c r="Y1414" i="1"/>
  <c r="W1415" i="1"/>
  <c r="Y1415" i="1"/>
  <c r="W1416" i="1"/>
  <c r="Y1416" i="1"/>
  <c r="W1417" i="1"/>
  <c r="Y1417" i="1"/>
  <c r="W1418" i="1"/>
  <c r="Y1418" i="1"/>
  <c r="W1419" i="1"/>
  <c r="Y1419" i="1"/>
  <c r="W1420" i="1"/>
  <c r="Y1420" i="1"/>
  <c r="W1421" i="1"/>
  <c r="Y1421" i="1"/>
  <c r="W1422" i="1"/>
  <c r="Y1422" i="1"/>
  <c r="W1423" i="1"/>
  <c r="Y1423" i="1"/>
  <c r="W1424" i="1"/>
  <c r="Y1424" i="1"/>
  <c r="W1425" i="1"/>
  <c r="Y1425" i="1"/>
  <c r="W1426" i="1"/>
  <c r="Y1426" i="1"/>
  <c r="W1427" i="1"/>
  <c r="Y1427" i="1"/>
  <c r="W1428" i="1"/>
  <c r="Y1428" i="1"/>
  <c r="W1429" i="1"/>
  <c r="Y1429" i="1"/>
  <c r="W1430" i="1"/>
  <c r="Y1430" i="1"/>
  <c r="W1431" i="1"/>
  <c r="Y1431" i="1"/>
  <c r="W1432" i="1"/>
  <c r="Y1432" i="1"/>
  <c r="W1433" i="1"/>
  <c r="Y1433" i="1"/>
  <c r="W1434" i="1"/>
  <c r="Y1434" i="1"/>
  <c r="W1435" i="1"/>
  <c r="Y1435" i="1"/>
  <c r="W1436" i="1"/>
  <c r="Y1436" i="1"/>
  <c r="W1437" i="1"/>
  <c r="Y1437" i="1"/>
  <c r="W1438" i="1"/>
  <c r="Y1438" i="1"/>
  <c r="W1439" i="1"/>
  <c r="Y1439" i="1"/>
  <c r="W1440" i="1"/>
  <c r="W1447" i="1"/>
  <c r="W1449" i="1"/>
  <c r="Y1449" i="1"/>
  <c r="W1450" i="1"/>
  <c r="Y1450" i="1"/>
  <c r="W1451" i="1"/>
  <c r="Y1451" i="1"/>
  <c r="W1452" i="1"/>
  <c r="Y1452" i="1"/>
  <c r="W1453" i="1"/>
  <c r="Y1453" i="1"/>
  <c r="W1454" i="1"/>
  <c r="Y1454" i="1"/>
  <c r="W1455" i="1"/>
  <c r="Y1455" i="1"/>
  <c r="W1456" i="1"/>
  <c r="Y1456" i="1"/>
  <c r="W1457" i="1"/>
  <c r="Y1457" i="1"/>
  <c r="W1458" i="1"/>
  <c r="Y1458" i="1"/>
  <c r="W1459" i="1"/>
  <c r="Y1459" i="1"/>
  <c r="W1460" i="1"/>
  <c r="Y1460" i="1"/>
  <c r="W1461" i="1"/>
  <c r="Y1461" i="1"/>
  <c r="W1462" i="1"/>
  <c r="Y1462" i="1"/>
  <c r="W1463" i="1"/>
  <c r="Y1463" i="1"/>
  <c r="W1464" i="1"/>
  <c r="Y1464" i="1"/>
  <c r="W1465" i="1"/>
  <c r="Y1465" i="1"/>
  <c r="W1466" i="1"/>
  <c r="Y1466" i="1"/>
  <c r="W1467" i="1"/>
  <c r="Y1467" i="1"/>
  <c r="W1468" i="1"/>
  <c r="Y1468" i="1"/>
  <c r="W1469" i="1"/>
  <c r="Y1469" i="1"/>
  <c r="W1470" i="1"/>
  <c r="Y1470" i="1"/>
  <c r="W1471" i="1"/>
  <c r="Y1471" i="1"/>
  <c r="W1472" i="1"/>
  <c r="Y1472" i="1"/>
  <c r="W1473" i="1"/>
  <c r="Y1473" i="1"/>
  <c r="W1474" i="1"/>
  <c r="Y1474" i="1"/>
  <c r="W1475" i="1"/>
  <c r="Y1475" i="1"/>
  <c r="W1476" i="1"/>
  <c r="Y1476" i="1"/>
  <c r="W1477" i="1"/>
  <c r="Y1477" i="1"/>
  <c r="W1478" i="1"/>
  <c r="Y1478" i="1"/>
  <c r="W1479" i="1"/>
  <c r="Y1479" i="1"/>
  <c r="W1480" i="1"/>
  <c r="Y1480" i="1"/>
  <c r="W1481" i="1"/>
  <c r="Y1481" i="1"/>
  <c r="W1482" i="1"/>
  <c r="Y1482" i="1"/>
  <c r="W1483" i="1"/>
  <c r="Y1483" i="1"/>
  <c r="W1484" i="1"/>
  <c r="Y1484" i="1"/>
  <c r="W1485" i="1"/>
  <c r="Y1485" i="1"/>
  <c r="W1486" i="1"/>
  <c r="Y1486" i="1"/>
  <c r="W1487" i="1"/>
  <c r="Y1487" i="1"/>
  <c r="W1488" i="1"/>
  <c r="Y1488" i="1"/>
  <c r="W1489" i="1"/>
  <c r="Y1489" i="1"/>
  <c r="W1490" i="1"/>
  <c r="Y1490" i="1"/>
  <c r="W1491" i="1"/>
  <c r="Y1491" i="1"/>
  <c r="W1492" i="1"/>
  <c r="Y1492" i="1"/>
  <c r="W1493" i="1"/>
  <c r="Y1493" i="1"/>
  <c r="W1494" i="1"/>
  <c r="Y1494" i="1"/>
  <c r="W1495" i="1"/>
  <c r="Y1495" i="1"/>
  <c r="W1496" i="1"/>
  <c r="Y1496" i="1"/>
  <c r="W1497" i="1"/>
  <c r="Y1497" i="1"/>
  <c r="W1498" i="1"/>
  <c r="Y1498" i="1"/>
  <c r="W1499" i="1"/>
  <c r="Y1499" i="1"/>
  <c r="W1500" i="1"/>
  <c r="Y1500" i="1"/>
  <c r="W1501" i="1"/>
  <c r="Y1501" i="1"/>
  <c r="W1502" i="1"/>
  <c r="Y1502" i="1"/>
  <c r="W1503" i="1"/>
  <c r="Y1503" i="1"/>
  <c r="W1504" i="1"/>
  <c r="Y1504" i="1"/>
  <c r="W1505" i="1"/>
  <c r="Y1505" i="1"/>
  <c r="W1506" i="1"/>
  <c r="Y1506" i="1"/>
  <c r="W1507" i="1"/>
  <c r="Y1507" i="1"/>
  <c r="W1508" i="1"/>
  <c r="Y1508" i="1"/>
  <c r="W1509" i="1"/>
  <c r="Y1509" i="1"/>
  <c r="W1510" i="1"/>
  <c r="Y1510" i="1"/>
  <c r="W1511" i="1"/>
  <c r="Y1511" i="1"/>
  <c r="W1512" i="1"/>
  <c r="Y1512" i="1"/>
  <c r="W1513" i="1"/>
  <c r="Y1513" i="1"/>
  <c r="W1514" i="1"/>
  <c r="Y1514" i="1"/>
  <c r="W1515" i="1"/>
  <c r="Y1515" i="1"/>
  <c r="W1516" i="1"/>
  <c r="Y1516" i="1"/>
  <c r="W1517" i="1"/>
  <c r="Y1517" i="1"/>
  <c r="W1518" i="1"/>
  <c r="Y1518" i="1"/>
  <c r="W1519" i="1"/>
  <c r="Y1519" i="1"/>
  <c r="W1520" i="1"/>
  <c r="Y1520" i="1"/>
  <c r="W1521" i="1"/>
  <c r="Y1521" i="1"/>
  <c r="W1522" i="1"/>
  <c r="Y1522" i="1"/>
  <c r="W1523" i="1"/>
  <c r="Y1523" i="1"/>
  <c r="W1524" i="1"/>
  <c r="Y1524" i="1"/>
  <c r="W1525" i="1"/>
  <c r="Y1525" i="1"/>
  <c r="W1526" i="1"/>
  <c r="Y1526" i="1"/>
  <c r="W1527" i="1"/>
  <c r="Y1527" i="1"/>
  <c r="W1528" i="1"/>
  <c r="Y1528" i="1"/>
  <c r="W1529" i="1"/>
  <c r="Y1529" i="1"/>
  <c r="W1530" i="1"/>
  <c r="Y1530" i="1"/>
  <c r="W1531" i="1"/>
  <c r="Y1531" i="1"/>
  <c r="W1532" i="1"/>
  <c r="Y1532" i="1"/>
  <c r="W1533" i="1"/>
  <c r="Y1533" i="1"/>
  <c r="W1534" i="1"/>
  <c r="Y1534" i="1"/>
  <c r="W1535" i="1"/>
  <c r="Y1535" i="1"/>
  <c r="W1536" i="1"/>
  <c r="Y1536" i="1"/>
  <c r="W1537" i="1"/>
  <c r="Y1537" i="1"/>
  <c r="W1538" i="1"/>
  <c r="Y1538" i="1"/>
  <c r="W1539" i="1"/>
  <c r="Y1539" i="1"/>
  <c r="W1540" i="1"/>
  <c r="Y1540" i="1"/>
  <c r="W1541" i="1"/>
  <c r="Y1541" i="1"/>
  <c r="W1542" i="1"/>
  <c r="Y1542" i="1"/>
  <c r="W1543" i="1"/>
  <c r="Y1543" i="1"/>
  <c r="W1544" i="1"/>
  <c r="Y1544" i="1"/>
  <c r="W1545" i="1"/>
  <c r="Y1545" i="1"/>
  <c r="W1546" i="1"/>
  <c r="Y1546" i="1"/>
  <c r="W1547" i="1"/>
  <c r="Y1547" i="1"/>
  <c r="W1548" i="1"/>
  <c r="Y1548" i="1"/>
  <c r="W1549" i="1"/>
  <c r="Y1549" i="1"/>
  <c r="W1550" i="1"/>
  <c r="Y1550" i="1"/>
  <c r="W1551" i="1"/>
  <c r="Y1551" i="1"/>
  <c r="W1552" i="1"/>
  <c r="Y1552" i="1"/>
  <c r="W1553" i="1"/>
  <c r="Y1553" i="1"/>
  <c r="W1554" i="1"/>
  <c r="Y1554" i="1"/>
  <c r="W1555" i="1"/>
  <c r="Y1555" i="1"/>
  <c r="W1556" i="1"/>
  <c r="Y1556" i="1"/>
  <c r="W1557" i="1"/>
  <c r="Y1557" i="1"/>
  <c r="W1558" i="1"/>
  <c r="Y1558" i="1"/>
  <c r="W1559" i="1"/>
  <c r="Y1559" i="1"/>
  <c r="W1560" i="1"/>
  <c r="Y1560" i="1"/>
  <c r="W1561" i="1"/>
  <c r="Y1561" i="1"/>
  <c r="W1562" i="1"/>
  <c r="Y1562" i="1"/>
  <c r="W1563" i="1"/>
  <c r="Y1563" i="1"/>
  <c r="W1564" i="1"/>
  <c r="Y1564" i="1"/>
  <c r="W1565" i="1"/>
  <c r="Y1565" i="1"/>
  <c r="W1566" i="1"/>
  <c r="Y1566" i="1"/>
  <c r="W1567" i="1"/>
  <c r="Y1567" i="1"/>
  <c r="W1568" i="1"/>
  <c r="Y1568" i="1"/>
  <c r="W1569" i="1"/>
  <c r="Y1569" i="1"/>
  <c r="W1570" i="1"/>
  <c r="Y1570" i="1"/>
  <c r="W1571" i="1"/>
  <c r="Y1571" i="1"/>
  <c r="W1572" i="1"/>
  <c r="Y1572" i="1"/>
  <c r="W1573" i="1"/>
  <c r="Y1573" i="1"/>
  <c r="W1574" i="1"/>
  <c r="Y1574" i="1"/>
  <c r="W1575" i="1"/>
  <c r="Y1575" i="1"/>
  <c r="W1576" i="1"/>
  <c r="Y1576" i="1"/>
  <c r="W1577" i="1"/>
  <c r="Y1577" i="1"/>
  <c r="W1578" i="1"/>
  <c r="Y1578" i="1"/>
  <c r="W1579" i="1"/>
  <c r="Y1579" i="1"/>
  <c r="W1580" i="1"/>
  <c r="Y1580" i="1"/>
  <c r="W1581" i="1"/>
  <c r="Y1581" i="1"/>
  <c r="W1582" i="1"/>
  <c r="Y1582" i="1"/>
  <c r="W1583" i="1"/>
  <c r="Y1583" i="1"/>
  <c r="W1584" i="1"/>
  <c r="Y1584" i="1"/>
  <c r="W1585" i="1"/>
  <c r="Y1585" i="1"/>
  <c r="W1586" i="1"/>
  <c r="Y1586" i="1"/>
  <c r="W1587" i="1"/>
  <c r="Y1587" i="1"/>
  <c r="W1588" i="1"/>
  <c r="Y1588" i="1"/>
  <c r="W1589" i="1"/>
  <c r="Y1589" i="1"/>
  <c r="W1590" i="1"/>
  <c r="Y1590" i="1"/>
  <c r="W1591" i="1"/>
  <c r="Y1591" i="1"/>
  <c r="W1592" i="1"/>
  <c r="Y1592" i="1"/>
  <c r="W1593" i="1"/>
  <c r="Y1593" i="1"/>
  <c r="W1594" i="1"/>
  <c r="Y1594" i="1"/>
  <c r="W1595" i="1"/>
  <c r="Y1595" i="1"/>
  <c r="W1596" i="1"/>
  <c r="Y1596" i="1"/>
  <c r="W1597" i="1"/>
  <c r="Y1597" i="1"/>
  <c r="W1598" i="1"/>
  <c r="Y1598" i="1"/>
  <c r="W1599" i="1"/>
  <c r="Y1599" i="1"/>
  <c r="W1600" i="1"/>
  <c r="Y1600" i="1"/>
  <c r="W1601" i="1"/>
  <c r="Y1601" i="1"/>
  <c r="W1602" i="1"/>
  <c r="Y1602" i="1"/>
  <c r="W1603" i="1"/>
  <c r="Y1603" i="1"/>
  <c r="W1604" i="1"/>
  <c r="Y1604" i="1"/>
  <c r="W1605" i="1"/>
  <c r="Y1605" i="1"/>
  <c r="W1606" i="1"/>
  <c r="Y1606" i="1"/>
  <c r="W1607" i="1"/>
  <c r="Y1607" i="1"/>
  <c r="W1608" i="1"/>
  <c r="Y1608" i="1"/>
  <c r="W1609" i="1"/>
  <c r="Y1609" i="1"/>
  <c r="W1610" i="1"/>
  <c r="Y1610" i="1"/>
  <c r="W1611" i="1"/>
  <c r="Y1611" i="1"/>
  <c r="W1612" i="1"/>
  <c r="Y1612" i="1"/>
  <c r="W1613" i="1"/>
  <c r="Y1613" i="1"/>
  <c r="W1614" i="1"/>
  <c r="Y1614" i="1"/>
  <c r="W1615" i="1"/>
  <c r="Y1615" i="1"/>
  <c r="W1616" i="1"/>
  <c r="Y1616" i="1"/>
  <c r="W1617" i="1"/>
  <c r="Y1617" i="1"/>
  <c r="W1618" i="1"/>
  <c r="Y1618" i="1"/>
  <c r="W1619" i="1"/>
  <c r="Y1619" i="1"/>
  <c r="W1620" i="1"/>
  <c r="Y1620" i="1"/>
  <c r="W1621" i="1"/>
  <c r="Y1621" i="1"/>
  <c r="W1622" i="1"/>
  <c r="Y1622" i="1"/>
  <c r="W1623" i="1"/>
  <c r="Y1623" i="1"/>
  <c r="W1624" i="1"/>
  <c r="Y1624" i="1"/>
  <c r="W1625" i="1"/>
  <c r="Y1625" i="1"/>
  <c r="W1626" i="1"/>
  <c r="Y1626" i="1"/>
  <c r="W1627" i="1"/>
  <c r="Y1627" i="1"/>
  <c r="W1628" i="1"/>
  <c r="Y1628" i="1"/>
  <c r="W1629" i="1"/>
  <c r="Y1629" i="1"/>
  <c r="W1630" i="1"/>
  <c r="Y1630" i="1"/>
  <c r="W1631" i="1"/>
  <c r="Y1631" i="1"/>
  <c r="W1632" i="1"/>
  <c r="Y1632" i="1"/>
  <c r="W1633" i="1"/>
  <c r="Y1633" i="1"/>
  <c r="W1634" i="1"/>
  <c r="Y1634" i="1"/>
  <c r="W1635" i="1"/>
  <c r="Y1635" i="1"/>
  <c r="W1636" i="1"/>
  <c r="Y1636" i="1"/>
  <c r="W1637" i="1"/>
  <c r="Y1637" i="1"/>
  <c r="W1638" i="1"/>
  <c r="Y1638" i="1"/>
  <c r="W1639" i="1"/>
  <c r="Y1639" i="1"/>
  <c r="W1640" i="1"/>
  <c r="Y1640" i="1"/>
  <c r="W1641" i="1"/>
  <c r="Y1641" i="1"/>
  <c r="W1642" i="1"/>
  <c r="Y1642" i="1"/>
  <c r="W1643" i="1"/>
  <c r="Y1643" i="1"/>
  <c r="W1644" i="1"/>
  <c r="Y1644" i="1"/>
  <c r="W1645" i="1"/>
  <c r="Y1645" i="1"/>
  <c r="W1646" i="1"/>
  <c r="Y1646" i="1"/>
  <c r="W1647" i="1"/>
  <c r="Y1647" i="1"/>
  <c r="W1648" i="1"/>
  <c r="Y1648" i="1"/>
  <c r="W1649" i="1"/>
  <c r="Y1649" i="1"/>
  <c r="W1650" i="1"/>
  <c r="Y1650" i="1"/>
  <c r="S1397" i="1"/>
  <c r="S1399" i="1"/>
  <c r="S1400" i="1"/>
  <c r="S1401" i="1"/>
  <c r="S1403" i="1"/>
  <c r="S1404" i="1"/>
  <c r="S1405" i="1"/>
  <c r="S1407" i="1"/>
  <c r="S1408" i="1"/>
  <c r="S1409" i="1"/>
  <c r="S1411" i="1"/>
  <c r="S1412" i="1"/>
  <c r="S1413" i="1"/>
  <c r="S1415" i="1"/>
  <c r="S1417" i="1"/>
  <c r="S1419" i="1"/>
  <c r="S1420" i="1"/>
  <c r="S1421" i="1"/>
  <c r="S1424" i="1"/>
  <c r="S1428" i="1"/>
  <c r="S1432" i="1"/>
  <c r="S1433" i="1"/>
  <c r="S1436" i="1"/>
  <c r="S1449" i="1"/>
  <c r="S1451" i="1"/>
  <c r="S1452" i="1"/>
  <c r="S1453" i="1"/>
  <c r="S1455" i="1"/>
  <c r="S1456" i="1"/>
  <c r="S1457" i="1"/>
  <c r="S1459" i="1"/>
  <c r="S1460" i="1"/>
  <c r="S1461" i="1"/>
  <c r="S1463" i="1"/>
  <c r="S1464" i="1"/>
  <c r="S1465" i="1"/>
  <c r="S1467" i="1"/>
  <c r="S1468" i="1"/>
  <c r="S1469" i="1"/>
  <c r="S1471" i="1"/>
  <c r="S1472" i="1"/>
  <c r="S1473" i="1"/>
  <c r="S1475" i="1"/>
  <c r="S1476" i="1"/>
  <c r="S1477" i="1"/>
  <c r="S1479" i="1"/>
  <c r="S1480" i="1"/>
  <c r="S1481" i="1"/>
  <c r="S1483" i="1"/>
  <c r="S1484" i="1"/>
  <c r="S1485" i="1"/>
  <c r="S1487" i="1"/>
  <c r="S1488" i="1"/>
  <c r="S1489" i="1"/>
  <c r="S1491" i="1"/>
  <c r="S1492" i="1"/>
  <c r="S1493" i="1"/>
  <c r="S1495" i="1"/>
  <c r="S1496" i="1"/>
  <c r="S1497" i="1"/>
  <c r="S1499" i="1"/>
  <c r="S1500" i="1"/>
  <c r="S1501" i="1"/>
  <c r="S1503" i="1"/>
  <c r="S1504" i="1"/>
  <c r="S1505" i="1"/>
  <c r="S1507" i="1"/>
  <c r="S1508" i="1"/>
  <c r="S1509" i="1"/>
  <c r="S1511" i="1"/>
  <c r="S1512" i="1"/>
  <c r="S1513" i="1"/>
  <c r="S1515" i="1"/>
  <c r="S1516" i="1"/>
  <c r="S1517" i="1"/>
  <c r="S1519" i="1"/>
  <c r="S1520" i="1"/>
  <c r="S1521" i="1"/>
  <c r="S1523" i="1"/>
  <c r="S1524" i="1"/>
  <c r="S1525" i="1"/>
  <c r="S1527" i="1"/>
  <c r="S1528" i="1"/>
  <c r="S1529" i="1"/>
  <c r="S1531" i="1"/>
  <c r="S1532" i="1"/>
  <c r="S1533" i="1"/>
  <c r="S1535" i="1"/>
  <c r="S1536" i="1"/>
  <c r="S1537" i="1"/>
  <c r="S1539" i="1"/>
  <c r="S1540" i="1"/>
  <c r="S1541" i="1"/>
  <c r="S1543" i="1"/>
  <c r="S1544" i="1"/>
  <c r="S1545" i="1"/>
  <c r="S1547" i="1"/>
  <c r="S1548" i="1"/>
  <c r="S1549" i="1"/>
  <c r="S1551" i="1"/>
  <c r="S1552" i="1"/>
  <c r="S1553" i="1"/>
  <c r="S1555" i="1"/>
  <c r="S1556" i="1"/>
  <c r="S1557" i="1"/>
  <c r="S1559" i="1"/>
  <c r="S1560" i="1"/>
  <c r="S1561" i="1"/>
  <c r="S1563" i="1"/>
  <c r="S1564" i="1"/>
  <c r="S1565" i="1"/>
  <c r="S1567" i="1"/>
  <c r="S1568" i="1"/>
  <c r="S1569" i="1"/>
  <c r="S1571" i="1"/>
  <c r="S1572" i="1"/>
  <c r="S1573" i="1"/>
  <c r="S1575" i="1"/>
  <c r="S1576" i="1"/>
  <c r="S1577" i="1"/>
  <c r="S1579" i="1"/>
  <c r="S1580" i="1"/>
  <c r="S1581" i="1"/>
  <c r="S1583" i="1"/>
  <c r="S1584" i="1"/>
  <c r="S1585" i="1"/>
  <c r="S1587" i="1"/>
  <c r="S1588" i="1"/>
  <c r="S1589" i="1"/>
  <c r="S1591" i="1"/>
  <c r="S1592" i="1"/>
  <c r="S1593" i="1"/>
  <c r="S1595" i="1"/>
  <c r="S1596" i="1"/>
  <c r="S1597" i="1"/>
  <c r="S1599" i="1"/>
  <c r="S1600" i="1"/>
  <c r="S1601" i="1"/>
  <c r="S1603" i="1"/>
  <c r="S1604" i="1"/>
  <c r="S1605" i="1"/>
  <c r="S1607" i="1"/>
  <c r="S1608" i="1"/>
  <c r="S1609" i="1"/>
  <c r="S1611" i="1"/>
  <c r="S1612" i="1"/>
  <c r="S1613" i="1"/>
  <c r="S1615" i="1"/>
  <c r="S1616" i="1"/>
  <c r="S1617" i="1"/>
  <c r="S1619" i="1"/>
  <c r="S1620" i="1"/>
  <c r="S1621" i="1"/>
  <c r="S1623" i="1"/>
  <c r="S1624" i="1"/>
  <c r="S1625" i="1"/>
  <c r="S1627" i="1"/>
  <c r="S1628" i="1"/>
  <c r="S1629" i="1"/>
  <c r="S1631" i="1"/>
  <c r="S1632" i="1"/>
  <c r="S1633" i="1"/>
  <c r="S1635" i="1"/>
  <c r="S1636" i="1"/>
  <c r="S1637" i="1"/>
  <c r="S1639" i="1"/>
  <c r="S1640" i="1"/>
  <c r="S1641" i="1"/>
  <c r="S1643" i="1"/>
  <c r="S1644" i="1"/>
  <c r="S1645" i="1"/>
  <c r="S1647" i="1"/>
  <c r="S1648" i="1"/>
  <c r="S1649" i="1"/>
  <c r="K1391" i="1"/>
  <c r="K1392" i="1"/>
  <c r="K1393" i="1"/>
  <c r="K1394" i="1"/>
  <c r="K1395" i="1"/>
  <c r="K1396" i="1"/>
  <c r="K1397" i="1"/>
  <c r="K1398" i="1"/>
  <c r="K1399" i="1"/>
  <c r="K1400" i="1"/>
  <c r="K1401" i="1"/>
  <c r="K1402" i="1"/>
  <c r="K1403" i="1"/>
  <c r="K1404" i="1"/>
  <c r="K1405" i="1"/>
  <c r="K1406" i="1"/>
  <c r="K1407" i="1"/>
  <c r="K1408" i="1"/>
  <c r="K1409" i="1"/>
  <c r="K1410" i="1"/>
  <c r="K1411" i="1"/>
  <c r="K1412" i="1"/>
  <c r="K1413" i="1"/>
  <c r="K1414" i="1"/>
  <c r="K1415" i="1"/>
  <c r="K1416" i="1"/>
  <c r="K1417" i="1"/>
  <c r="K1418" i="1"/>
  <c r="K1419" i="1"/>
  <c r="K1420" i="1"/>
  <c r="K1421" i="1"/>
  <c r="K1422" i="1"/>
  <c r="K1423" i="1"/>
  <c r="K1424" i="1"/>
  <c r="K1425" i="1"/>
  <c r="K1426" i="1"/>
  <c r="K1427" i="1"/>
  <c r="K1428" i="1"/>
  <c r="K1429" i="1"/>
  <c r="K1430" i="1"/>
  <c r="K1431" i="1"/>
  <c r="K1432" i="1"/>
  <c r="K1433" i="1"/>
  <c r="K1434" i="1"/>
  <c r="K1435" i="1"/>
  <c r="K1436" i="1"/>
  <c r="K1437" i="1"/>
  <c r="K1438" i="1"/>
  <c r="K1439" i="1"/>
  <c r="K1449" i="1"/>
  <c r="K1450" i="1"/>
  <c r="K1451" i="1"/>
  <c r="K1452" i="1"/>
  <c r="K1453" i="1"/>
  <c r="K1454" i="1"/>
  <c r="K1455" i="1"/>
  <c r="K1456" i="1"/>
  <c r="K1457" i="1"/>
  <c r="K1458" i="1"/>
  <c r="K1459" i="1"/>
  <c r="K1460" i="1"/>
  <c r="K1461" i="1"/>
  <c r="K1462" i="1"/>
  <c r="K1463" i="1"/>
  <c r="K1464" i="1"/>
  <c r="K1465" i="1"/>
  <c r="K1466" i="1"/>
  <c r="K1467" i="1"/>
  <c r="K1468" i="1"/>
  <c r="K1469" i="1"/>
  <c r="K1470" i="1"/>
  <c r="K1471" i="1"/>
  <c r="K1472" i="1"/>
  <c r="K1473" i="1"/>
  <c r="K1474" i="1"/>
  <c r="K1475" i="1"/>
  <c r="K1476" i="1"/>
  <c r="K1477" i="1"/>
  <c r="K1478" i="1"/>
  <c r="K1479" i="1"/>
  <c r="K1480" i="1"/>
  <c r="K1481" i="1"/>
  <c r="K1482" i="1"/>
  <c r="K1483" i="1"/>
  <c r="K1484" i="1"/>
  <c r="K1485" i="1"/>
  <c r="K1486" i="1"/>
  <c r="K1487" i="1"/>
  <c r="K1488" i="1"/>
  <c r="K1489" i="1"/>
  <c r="K1490" i="1"/>
  <c r="K1491" i="1"/>
  <c r="K1492" i="1"/>
  <c r="K1493" i="1"/>
  <c r="K1494" i="1"/>
  <c r="K1495" i="1"/>
  <c r="K1496" i="1"/>
  <c r="K1497" i="1"/>
  <c r="K1498" i="1"/>
  <c r="K1499" i="1"/>
  <c r="K1500" i="1"/>
  <c r="K1501" i="1"/>
  <c r="K1502" i="1"/>
  <c r="K1503" i="1"/>
  <c r="K1504" i="1"/>
  <c r="K1505" i="1"/>
  <c r="K1506" i="1"/>
  <c r="K1507" i="1"/>
  <c r="K1508" i="1"/>
  <c r="K1509" i="1"/>
  <c r="K1510" i="1"/>
  <c r="K1511" i="1"/>
  <c r="K1512" i="1"/>
  <c r="K1513" i="1"/>
  <c r="K1514" i="1"/>
  <c r="K1515" i="1"/>
  <c r="K1516" i="1"/>
  <c r="K1517" i="1"/>
  <c r="K1518" i="1"/>
  <c r="K1519" i="1"/>
  <c r="K1520" i="1"/>
  <c r="K1521" i="1"/>
  <c r="K1522" i="1"/>
  <c r="K1523" i="1"/>
  <c r="K1524" i="1"/>
  <c r="K1525" i="1"/>
  <c r="K1526" i="1"/>
  <c r="K1527" i="1"/>
  <c r="K1528" i="1"/>
  <c r="K1529" i="1"/>
  <c r="K1530" i="1"/>
  <c r="K1531" i="1"/>
  <c r="K1532" i="1"/>
  <c r="K1533" i="1"/>
  <c r="K1534" i="1"/>
  <c r="K1535" i="1"/>
  <c r="K1536" i="1"/>
  <c r="K1537" i="1"/>
  <c r="K1538" i="1"/>
  <c r="K1539" i="1"/>
  <c r="K1540" i="1"/>
  <c r="K1541" i="1"/>
  <c r="K1542" i="1"/>
  <c r="K1543" i="1"/>
  <c r="K1544" i="1"/>
  <c r="K1545" i="1"/>
  <c r="K1546" i="1"/>
  <c r="K1547" i="1"/>
  <c r="K1548" i="1"/>
  <c r="K1549" i="1"/>
  <c r="K1550" i="1"/>
  <c r="K1551" i="1"/>
  <c r="K1552" i="1"/>
  <c r="K1553" i="1"/>
  <c r="K1554" i="1"/>
  <c r="K1555" i="1"/>
  <c r="K1556" i="1"/>
  <c r="K1557" i="1"/>
  <c r="K1558" i="1"/>
  <c r="K1559" i="1"/>
  <c r="K1560" i="1"/>
  <c r="K1561" i="1"/>
  <c r="K1562" i="1"/>
  <c r="K1563" i="1"/>
  <c r="K1564" i="1"/>
  <c r="K1565" i="1"/>
  <c r="K1566" i="1"/>
  <c r="K1567" i="1"/>
  <c r="K1568" i="1"/>
  <c r="K1569" i="1"/>
  <c r="K1570" i="1"/>
  <c r="K1571" i="1"/>
  <c r="K1572" i="1"/>
  <c r="K1573" i="1"/>
  <c r="K1574" i="1"/>
  <c r="K1575" i="1"/>
  <c r="K1576" i="1"/>
  <c r="K1577" i="1"/>
  <c r="K1578" i="1"/>
  <c r="K1579" i="1"/>
  <c r="K1580" i="1"/>
  <c r="K1581" i="1"/>
  <c r="K1582" i="1"/>
  <c r="K1583" i="1"/>
  <c r="K1584" i="1"/>
  <c r="K1585" i="1"/>
  <c r="K1586" i="1"/>
  <c r="K1587" i="1"/>
  <c r="K1588" i="1"/>
  <c r="K1589" i="1"/>
  <c r="K1590" i="1"/>
  <c r="K1591" i="1"/>
  <c r="K1592" i="1"/>
  <c r="K1593" i="1"/>
  <c r="K1594" i="1"/>
  <c r="K1595" i="1"/>
  <c r="K1596" i="1"/>
  <c r="K1597" i="1"/>
  <c r="K1598" i="1"/>
  <c r="K1599" i="1"/>
  <c r="K1600" i="1"/>
  <c r="K1601" i="1"/>
  <c r="K1602" i="1"/>
  <c r="K1603" i="1"/>
  <c r="K1604" i="1"/>
  <c r="K1605" i="1"/>
  <c r="K1606" i="1"/>
  <c r="K1607" i="1"/>
  <c r="K1608" i="1"/>
  <c r="K1609" i="1"/>
  <c r="K1610" i="1"/>
  <c r="K1611" i="1"/>
  <c r="K1612" i="1"/>
  <c r="K1613" i="1"/>
  <c r="K1614" i="1"/>
  <c r="K1615" i="1"/>
  <c r="K1616" i="1"/>
  <c r="K1617" i="1"/>
  <c r="K1618" i="1"/>
  <c r="K1619" i="1"/>
  <c r="K1620" i="1"/>
  <c r="K1621" i="1"/>
  <c r="K1622" i="1"/>
  <c r="K1623" i="1"/>
  <c r="K1624" i="1"/>
  <c r="K1625" i="1"/>
  <c r="K1626" i="1"/>
  <c r="K1627" i="1"/>
  <c r="K1628" i="1"/>
  <c r="K1629" i="1"/>
  <c r="K1630" i="1"/>
  <c r="K1631" i="1"/>
  <c r="K1632" i="1"/>
  <c r="K1633" i="1"/>
  <c r="K1634" i="1"/>
  <c r="K1635" i="1"/>
  <c r="K1636" i="1"/>
  <c r="K1637" i="1"/>
  <c r="K1638" i="1"/>
  <c r="K1639" i="1"/>
  <c r="K1640" i="1"/>
  <c r="K1641" i="1"/>
  <c r="K1642" i="1"/>
  <c r="K1643" i="1"/>
  <c r="K1644" i="1"/>
  <c r="K1645" i="1"/>
  <c r="K1646" i="1"/>
  <c r="K1647" i="1"/>
  <c r="K1648" i="1"/>
  <c r="K1649" i="1"/>
  <c r="K1650" i="1"/>
  <c r="K1390" i="1"/>
  <c r="K1389" i="1"/>
  <c r="K1388" i="1"/>
  <c r="K1387" i="1"/>
  <c r="K1386" i="1"/>
  <c r="K1385" i="1"/>
  <c r="K1384" i="1"/>
  <c r="W1383" i="1"/>
  <c r="K1383" i="1"/>
  <c r="K1382" i="1"/>
  <c r="K1381" i="1"/>
  <c r="K1380" i="1"/>
  <c r="K1379" i="1"/>
  <c r="K1378" i="1"/>
  <c r="K1377" i="1" l="1"/>
  <c r="K1376" i="1"/>
  <c r="K1375" i="1"/>
  <c r="W1374" i="1"/>
  <c r="K1374" i="1"/>
  <c r="K1373" i="1"/>
  <c r="K1356" i="1" l="1"/>
  <c r="Y1358" i="1" l="1"/>
  <c r="Y1359" i="1"/>
  <c r="Y1360" i="1"/>
  <c r="Y1361" i="1"/>
  <c r="Y1362" i="1"/>
  <c r="Y1363" i="1"/>
  <c r="Y1364" i="1"/>
  <c r="Y1365" i="1"/>
  <c r="Y1366" i="1"/>
  <c r="Y1367" i="1"/>
  <c r="Y1368" i="1"/>
  <c r="Y1369" i="1"/>
  <c r="Y1370" i="1"/>
  <c r="Y1371" i="1"/>
  <c r="Y1372" i="1"/>
  <c r="Y1373" i="1"/>
  <c r="Y1374" i="1"/>
  <c r="Y1375" i="1"/>
  <c r="Y1376" i="1"/>
  <c r="Y1377" i="1"/>
  <c r="Y1378" i="1"/>
  <c r="Y1379" i="1"/>
  <c r="Y1380" i="1"/>
  <c r="Y1381" i="1"/>
  <c r="Y1382" i="1"/>
  <c r="Y1383" i="1"/>
  <c r="Y1384" i="1"/>
  <c r="Y1385" i="1"/>
  <c r="Y1386" i="1"/>
  <c r="Y1387" i="1"/>
  <c r="Y1388" i="1"/>
  <c r="Y1389" i="1"/>
  <c r="Y1390" i="1"/>
  <c r="Y1391" i="1"/>
  <c r="Y1392" i="1"/>
  <c r="Y1393" i="1"/>
  <c r="Y1394" i="1"/>
  <c r="Y1395" i="1"/>
  <c r="Y1396" i="1"/>
  <c r="Y1343" i="1" l="1"/>
  <c r="Y1344" i="1"/>
  <c r="Y1345" i="1"/>
  <c r="Y1346" i="1"/>
  <c r="Y1347" i="1"/>
  <c r="Y1348" i="1"/>
  <c r="Y1349" i="1"/>
  <c r="Y1350" i="1"/>
  <c r="Y1351" i="1"/>
  <c r="Y1352" i="1"/>
  <c r="Y1353" i="1"/>
  <c r="Y1354" i="1"/>
  <c r="Y1355" i="1"/>
  <c r="Y1356" i="1"/>
  <c r="Y1357" i="1"/>
  <c r="K1343" i="1"/>
  <c r="K1344" i="1"/>
  <c r="K1345" i="1"/>
  <c r="K1346" i="1"/>
  <c r="K1347" i="1"/>
  <c r="K1348" i="1"/>
  <c r="K1349" i="1"/>
  <c r="K1350" i="1"/>
  <c r="K1351" i="1"/>
  <c r="K1352" i="1"/>
  <c r="K1353" i="1"/>
  <c r="K1354" i="1"/>
  <c r="K1355" i="1"/>
  <c r="K1357" i="1"/>
  <c r="K1358" i="1"/>
  <c r="K1359" i="1"/>
  <c r="K1360" i="1"/>
  <c r="K1361" i="1"/>
  <c r="K1362" i="1"/>
  <c r="K1363" i="1"/>
  <c r="K1364" i="1"/>
  <c r="K1365" i="1"/>
  <c r="K1366" i="1"/>
  <c r="K1367" i="1"/>
  <c r="K1368" i="1"/>
  <c r="K1369" i="1"/>
  <c r="K1370" i="1"/>
  <c r="K1371" i="1"/>
  <c r="K1372" i="1"/>
  <c r="Y1342" i="1"/>
  <c r="Y1341" i="1"/>
  <c r="K1339" i="1"/>
  <c r="K1340" i="1"/>
  <c r="K1341" i="1"/>
  <c r="K1342" i="1"/>
  <c r="K1338" i="1"/>
  <c r="K1337" i="1"/>
  <c r="Y1334" i="1"/>
  <c r="Y1335" i="1"/>
  <c r="Y1336" i="1"/>
  <c r="Y1337" i="1"/>
  <c r="Y1338" i="1"/>
  <c r="Y1339" i="1"/>
  <c r="Y1340" i="1"/>
  <c r="K1336" i="1"/>
  <c r="K1335" i="1"/>
  <c r="K1334" i="1"/>
  <c r="Y1333" i="1"/>
  <c r="K1333" i="1"/>
  <c r="Y1332" i="1"/>
  <c r="K1332" i="1"/>
  <c r="Y1331" i="1"/>
  <c r="K1331" i="1"/>
  <c r="Y1330" i="1"/>
  <c r="K1330" i="1"/>
  <c r="Y1329" i="1"/>
  <c r="K1329" i="1"/>
  <c r="Y1328" i="1"/>
  <c r="K1328" i="1"/>
  <c r="Y1327" i="1"/>
  <c r="K1327" i="1"/>
  <c r="Y1326" i="1"/>
  <c r="K1326" i="1"/>
  <c r="Y1325" i="1"/>
  <c r="K1325" i="1"/>
  <c r="Y1324" i="1"/>
  <c r="K1324" i="1"/>
  <c r="Y1323" i="1" l="1"/>
  <c r="K1323" i="1"/>
  <c r="Y1322" i="1"/>
  <c r="K1322" i="1"/>
  <c r="Y1321" i="1"/>
  <c r="K1321" i="1"/>
  <c r="Y1320" i="1" l="1"/>
  <c r="K1320" i="1"/>
  <c r="Y1319" i="1"/>
  <c r="K1319" i="1"/>
  <c r="Y1318" i="1"/>
  <c r="K1318" i="1"/>
  <c r="Y1317" i="1"/>
  <c r="K1317" i="1"/>
  <c r="Y1316" i="1"/>
  <c r="K1316" i="1"/>
  <c r="Y1315" i="1"/>
  <c r="K1315" i="1"/>
  <c r="Y1314" i="1"/>
  <c r="K1314" i="1"/>
  <c r="Y1313" i="1"/>
  <c r="K1313" i="1"/>
  <c r="Y1312" i="1"/>
  <c r="K1312" i="1"/>
  <c r="Y1311" i="1"/>
  <c r="K1311" i="1"/>
  <c r="Y1310" i="1"/>
  <c r="K1310" i="1"/>
  <c r="Y1309" i="1"/>
  <c r="K1309" i="1"/>
  <c r="Y1308" i="1"/>
  <c r="K1308" i="1"/>
  <c r="Y1307" i="1"/>
  <c r="K1307" i="1"/>
  <c r="W1305" i="1"/>
  <c r="W1306" i="1"/>
  <c r="W1307" i="1"/>
  <c r="W1308" i="1"/>
  <c r="W1309" i="1"/>
  <c r="W1310" i="1"/>
  <c r="W1311" i="1"/>
  <c r="W1312" i="1"/>
  <c r="W1313" i="1"/>
  <c r="W1314" i="1"/>
  <c r="W1315" i="1"/>
  <c r="W1316" i="1"/>
  <c r="W1317" i="1"/>
  <c r="W1318" i="1"/>
  <c r="W1319" i="1"/>
  <c r="W1320" i="1"/>
  <c r="W1321" i="1"/>
  <c r="W1322" i="1"/>
  <c r="W1323" i="1"/>
  <c r="W1324" i="1"/>
  <c r="W1325" i="1"/>
  <c r="W1326" i="1"/>
  <c r="W1327" i="1"/>
  <c r="W1328" i="1"/>
  <c r="W1329" i="1"/>
  <c r="W1330" i="1"/>
  <c r="W1331" i="1"/>
  <c r="W1332" i="1"/>
  <c r="W1333" i="1"/>
  <c r="W1334" i="1"/>
  <c r="W1335" i="1"/>
  <c r="W1336" i="1"/>
  <c r="W1337" i="1"/>
  <c r="W1338" i="1"/>
  <c r="W1339" i="1"/>
  <c r="W1340" i="1"/>
  <c r="W1341" i="1"/>
  <c r="W1342" i="1"/>
  <c r="W1343" i="1"/>
  <c r="W1344" i="1"/>
  <c r="W1345" i="1"/>
  <c r="W1346" i="1"/>
  <c r="W1347" i="1"/>
  <c r="W1348" i="1"/>
  <c r="W1349" i="1"/>
  <c r="W1350" i="1"/>
  <c r="W1351" i="1"/>
  <c r="W1352" i="1"/>
  <c r="W1353" i="1"/>
  <c r="W1354" i="1"/>
  <c r="W1355" i="1"/>
  <c r="W1356" i="1"/>
  <c r="W1357" i="1"/>
  <c r="W1358" i="1"/>
  <c r="W1359" i="1"/>
  <c r="W1360" i="1"/>
  <c r="W1361" i="1"/>
  <c r="W1362" i="1"/>
  <c r="W1363" i="1"/>
  <c r="W1364" i="1"/>
  <c r="W1365" i="1"/>
  <c r="W1366" i="1"/>
  <c r="W1367" i="1"/>
  <c r="W1368" i="1"/>
  <c r="W1369" i="1"/>
  <c r="W1370" i="1"/>
  <c r="W1371" i="1"/>
  <c r="W1372" i="1"/>
  <c r="W1373" i="1"/>
  <c r="W1375" i="1"/>
  <c r="W1376" i="1"/>
  <c r="W1377" i="1"/>
  <c r="W1378" i="1"/>
  <c r="W1379" i="1"/>
  <c r="W1380" i="1"/>
  <c r="W1381" i="1"/>
  <c r="W1382" i="1"/>
  <c r="W1384" i="1"/>
  <c r="W1385" i="1"/>
  <c r="W1386" i="1"/>
  <c r="W1387" i="1"/>
  <c r="W1388" i="1"/>
  <c r="W1389" i="1"/>
  <c r="W1390" i="1"/>
  <c r="W1391" i="1"/>
  <c r="W1392" i="1"/>
  <c r="W1393" i="1"/>
  <c r="W1394" i="1"/>
  <c r="W1395" i="1"/>
  <c r="W1396" i="1"/>
  <c r="AA1308" i="1"/>
  <c r="AB1308" i="1"/>
  <c r="S1308" i="1" s="1"/>
  <c r="AA1309" i="1"/>
  <c r="AB1309" i="1"/>
  <c r="S1309" i="1" s="1"/>
  <c r="AA1310" i="1"/>
  <c r="AB1310" i="1"/>
  <c r="S1310" i="1" s="1"/>
  <c r="AA1311" i="1"/>
  <c r="AB1311" i="1"/>
  <c r="S1311" i="1" s="1"/>
  <c r="AA1312" i="1"/>
  <c r="AB1312" i="1"/>
  <c r="S1312" i="1" s="1"/>
  <c r="AA1313" i="1"/>
  <c r="AB1313" i="1"/>
  <c r="S1313" i="1" s="1"/>
  <c r="AA1314" i="1"/>
  <c r="AB1314" i="1"/>
  <c r="S1314" i="1" s="1"/>
  <c r="AA1315" i="1"/>
  <c r="AB1315" i="1"/>
  <c r="S1315" i="1" s="1"/>
  <c r="AA1316" i="1"/>
  <c r="AB1316" i="1"/>
  <c r="S1316" i="1" s="1"/>
  <c r="AA1317" i="1"/>
  <c r="AB1317" i="1"/>
  <c r="S1317" i="1" s="1"/>
  <c r="AA1318" i="1"/>
  <c r="AB1318" i="1"/>
  <c r="S1318" i="1" s="1"/>
  <c r="AA1319" i="1"/>
  <c r="AB1319" i="1"/>
  <c r="S1319" i="1" s="1"/>
  <c r="AA1320" i="1"/>
  <c r="AB1320" i="1"/>
  <c r="S1320" i="1" s="1"/>
  <c r="AA1321" i="1"/>
  <c r="AB1321" i="1"/>
  <c r="S1321" i="1" s="1"/>
  <c r="AA1322" i="1"/>
  <c r="AB1322" i="1"/>
  <c r="S1322" i="1" s="1"/>
  <c r="AA1323" i="1"/>
  <c r="AB1323" i="1"/>
  <c r="S1323" i="1" s="1"/>
  <c r="AA1324" i="1"/>
  <c r="AB1324" i="1"/>
  <c r="S1324" i="1" s="1"/>
  <c r="AA1325" i="1"/>
  <c r="AB1325" i="1"/>
  <c r="S1325" i="1" s="1"/>
  <c r="AA1326" i="1"/>
  <c r="AB1326" i="1"/>
  <c r="S1326" i="1" s="1"/>
  <c r="AA1327" i="1"/>
  <c r="AB1327" i="1"/>
  <c r="S1327" i="1" s="1"/>
  <c r="AA1328" i="1"/>
  <c r="AB1328" i="1"/>
  <c r="S1328" i="1" s="1"/>
  <c r="AA1329" i="1"/>
  <c r="AB1329" i="1"/>
  <c r="S1329" i="1" s="1"/>
  <c r="AA1330" i="1"/>
  <c r="AB1330" i="1"/>
  <c r="S1330" i="1" s="1"/>
  <c r="AA1331" i="1"/>
  <c r="AB1331" i="1"/>
  <c r="S1331" i="1" s="1"/>
  <c r="AA1332" i="1"/>
  <c r="AB1332" i="1"/>
  <c r="S1332" i="1" s="1"/>
  <c r="AA1333" i="1"/>
  <c r="AB1333" i="1"/>
  <c r="S1333" i="1" s="1"/>
  <c r="AA1334" i="1"/>
  <c r="AB1334" i="1"/>
  <c r="S1334" i="1" s="1"/>
  <c r="AA1335" i="1"/>
  <c r="AB1335" i="1"/>
  <c r="S1335" i="1" s="1"/>
  <c r="AA1336" i="1"/>
  <c r="AB1336" i="1"/>
  <c r="S1336" i="1" s="1"/>
  <c r="AA1337" i="1"/>
  <c r="AB1337" i="1"/>
  <c r="S1337" i="1" s="1"/>
  <c r="AA1338" i="1"/>
  <c r="AB1338" i="1"/>
  <c r="S1338" i="1" s="1"/>
  <c r="AA1339" i="1"/>
  <c r="AB1339" i="1"/>
  <c r="S1339" i="1" s="1"/>
  <c r="AA1340" i="1"/>
  <c r="AB1340" i="1"/>
  <c r="S1340" i="1" s="1"/>
  <c r="AA1341" i="1"/>
  <c r="AB1341" i="1"/>
  <c r="S1341" i="1" s="1"/>
  <c r="AA1342" i="1"/>
  <c r="AB1342" i="1"/>
  <c r="S1342" i="1" s="1"/>
  <c r="AA1343" i="1"/>
  <c r="AB1343" i="1"/>
  <c r="S1343" i="1" s="1"/>
  <c r="AA1344" i="1"/>
  <c r="AB1344" i="1"/>
  <c r="S1344" i="1" s="1"/>
  <c r="AA1345" i="1"/>
  <c r="AB1345" i="1"/>
  <c r="S1345" i="1" s="1"/>
  <c r="AA1346" i="1"/>
  <c r="AB1346" i="1"/>
  <c r="S1346" i="1" s="1"/>
  <c r="AA1347" i="1"/>
  <c r="AB1347" i="1"/>
  <c r="S1347" i="1" s="1"/>
  <c r="AA1348" i="1"/>
  <c r="AB1348" i="1"/>
  <c r="S1348" i="1" s="1"/>
  <c r="AA1349" i="1"/>
  <c r="AB1349" i="1"/>
  <c r="S1349" i="1" s="1"/>
  <c r="AA1350" i="1"/>
  <c r="AB1350" i="1"/>
  <c r="S1350" i="1" s="1"/>
  <c r="AA1351" i="1"/>
  <c r="AB1351" i="1"/>
  <c r="S1351" i="1" s="1"/>
  <c r="AA1352" i="1"/>
  <c r="AB1352" i="1"/>
  <c r="S1352" i="1" s="1"/>
  <c r="AA1353" i="1"/>
  <c r="AB1353" i="1"/>
  <c r="S1353" i="1" s="1"/>
  <c r="AA1354" i="1"/>
  <c r="AB1354" i="1"/>
  <c r="S1354" i="1" s="1"/>
  <c r="AA1355" i="1"/>
  <c r="AB1355" i="1"/>
  <c r="S1355" i="1" s="1"/>
  <c r="AA1356" i="1"/>
  <c r="AB1356" i="1"/>
  <c r="S1356" i="1" s="1"/>
  <c r="AA1357" i="1"/>
  <c r="AB1357" i="1"/>
  <c r="S1357" i="1" s="1"/>
  <c r="AA1358" i="1"/>
  <c r="AB1358" i="1"/>
  <c r="S1358" i="1" s="1"/>
  <c r="AA1359" i="1"/>
  <c r="AB1359" i="1"/>
  <c r="S1359" i="1" s="1"/>
  <c r="AA1360" i="1"/>
  <c r="AB1360" i="1"/>
  <c r="S1360" i="1" s="1"/>
  <c r="AA1361" i="1"/>
  <c r="AB1361" i="1"/>
  <c r="S1361" i="1" s="1"/>
  <c r="AA1362" i="1"/>
  <c r="AB1362" i="1"/>
  <c r="S1362" i="1" s="1"/>
  <c r="AA1363" i="1"/>
  <c r="AB1363" i="1"/>
  <c r="S1363" i="1" s="1"/>
  <c r="AA1364" i="1"/>
  <c r="AB1364" i="1"/>
  <c r="S1364" i="1" s="1"/>
  <c r="AA1365" i="1"/>
  <c r="AB1365" i="1"/>
  <c r="S1365" i="1" s="1"/>
  <c r="AA1366" i="1"/>
  <c r="AB1366" i="1"/>
  <c r="S1366" i="1" s="1"/>
  <c r="AA1367" i="1"/>
  <c r="AB1367" i="1"/>
  <c r="S1367" i="1" s="1"/>
  <c r="AA1368" i="1"/>
  <c r="AB1368" i="1"/>
  <c r="S1368" i="1" s="1"/>
  <c r="AA1369" i="1"/>
  <c r="AB1369" i="1"/>
  <c r="S1369" i="1" s="1"/>
  <c r="AA1370" i="1"/>
  <c r="AB1370" i="1"/>
  <c r="S1370" i="1" s="1"/>
  <c r="AA1371" i="1"/>
  <c r="AB1371" i="1"/>
  <c r="S1371" i="1" s="1"/>
  <c r="AA1372" i="1"/>
  <c r="AB1372" i="1"/>
  <c r="S1372" i="1" s="1"/>
  <c r="AA1373" i="1"/>
  <c r="AB1373" i="1"/>
  <c r="S1373" i="1" s="1"/>
  <c r="AA1374" i="1"/>
  <c r="AB1374" i="1"/>
  <c r="S1374" i="1" s="1"/>
  <c r="AA1375" i="1"/>
  <c r="AB1375" i="1"/>
  <c r="S1375" i="1" s="1"/>
  <c r="AA1376" i="1"/>
  <c r="AB1376" i="1"/>
  <c r="S1376" i="1" s="1"/>
  <c r="AA1377" i="1"/>
  <c r="AB1377" i="1"/>
  <c r="S1377" i="1" s="1"/>
  <c r="AA1378" i="1"/>
  <c r="AB1378" i="1"/>
  <c r="S1378" i="1" s="1"/>
  <c r="AA1379" i="1"/>
  <c r="AB1379" i="1"/>
  <c r="S1379" i="1" s="1"/>
  <c r="AA1380" i="1"/>
  <c r="AB1380" i="1"/>
  <c r="S1380" i="1" s="1"/>
  <c r="AA1381" i="1"/>
  <c r="AB1381" i="1"/>
  <c r="S1381" i="1" s="1"/>
  <c r="AA1382" i="1"/>
  <c r="AB1382" i="1"/>
  <c r="S1382" i="1" s="1"/>
  <c r="AA1383" i="1"/>
  <c r="AB1383" i="1"/>
  <c r="S1383" i="1" s="1"/>
  <c r="AA1384" i="1"/>
  <c r="AB1384" i="1"/>
  <c r="S1384" i="1" s="1"/>
  <c r="AA1385" i="1"/>
  <c r="AB1385" i="1"/>
  <c r="S1385" i="1" s="1"/>
  <c r="AA1386" i="1"/>
  <c r="AB1386" i="1"/>
  <c r="S1386" i="1" s="1"/>
  <c r="AA1387" i="1"/>
  <c r="AB1387" i="1"/>
  <c r="S1387" i="1" s="1"/>
  <c r="AA1388" i="1"/>
  <c r="AB1388" i="1"/>
  <c r="S1388" i="1" s="1"/>
  <c r="AA1389" i="1"/>
  <c r="AB1389" i="1"/>
  <c r="S1389" i="1" s="1"/>
  <c r="AA1390" i="1"/>
  <c r="AB1390" i="1"/>
  <c r="S1390" i="1" s="1"/>
  <c r="AA1391" i="1"/>
  <c r="AB1391" i="1"/>
  <c r="S1391" i="1" s="1"/>
  <c r="AA1392" i="1"/>
  <c r="AB1392" i="1"/>
  <c r="S1392" i="1" s="1"/>
  <c r="AA1393" i="1"/>
  <c r="AB1393" i="1"/>
  <c r="S1393" i="1" s="1"/>
  <c r="AA1394" i="1"/>
  <c r="AB1394" i="1"/>
  <c r="S1394" i="1" s="1"/>
  <c r="AA1395" i="1"/>
  <c r="AB1395" i="1"/>
  <c r="S1395" i="1" s="1"/>
  <c r="AA1396" i="1"/>
  <c r="AB1396" i="1"/>
  <c r="S1396" i="1" s="1"/>
  <c r="AB1307" i="1"/>
  <c r="S1307" i="1" s="1"/>
  <c r="AA1307" i="1"/>
  <c r="AA1298" i="1"/>
  <c r="AA1300" i="1"/>
  <c r="AB1300" i="1"/>
  <c r="AA1301" i="1"/>
  <c r="AB1301" i="1"/>
  <c r="AA1302" i="1"/>
  <c r="AB1302" i="1"/>
  <c r="AA1303" i="1"/>
  <c r="AB1303" i="1"/>
  <c r="AA1304" i="1"/>
  <c r="AB1304" i="1"/>
  <c r="AA1305" i="1"/>
  <c r="AB1305" i="1"/>
  <c r="AA1306" i="1"/>
  <c r="AB1306" i="1"/>
  <c r="S1306" i="1" s="1"/>
  <c r="K1305" i="1"/>
  <c r="K1306" i="1"/>
  <c r="K1298" i="1" l="1"/>
  <c r="K1299" i="1"/>
  <c r="K1300" i="1"/>
  <c r="K1301" i="1"/>
  <c r="K1302" i="1"/>
  <c r="K1303" i="1"/>
  <c r="K1304" i="1"/>
  <c r="AB1298" i="1"/>
  <c r="S1298" i="1" s="1"/>
  <c r="AA1299" i="1"/>
  <c r="AB1299" i="1"/>
  <c r="S1299" i="1" s="1"/>
  <c r="S1300" i="1"/>
  <c r="S1302" i="1"/>
  <c r="S1303" i="1"/>
  <c r="S1304" i="1"/>
  <c r="Y1298" i="1"/>
  <c r="Y1299" i="1"/>
  <c r="Y1300" i="1"/>
  <c r="Y1301" i="1"/>
  <c r="Y1302" i="1"/>
  <c r="Y1303" i="1"/>
  <c r="Y1304" i="1"/>
  <c r="Y1305" i="1"/>
  <c r="Y1306" i="1"/>
  <c r="W1298" i="1"/>
  <c r="W1299" i="1"/>
  <c r="W1300" i="1"/>
  <c r="W1301" i="1"/>
  <c r="W1302" i="1"/>
  <c r="W1303" i="1"/>
  <c r="W1304" i="1"/>
  <c r="S1301" i="1"/>
  <c r="S1305" i="1"/>
  <c r="K1291" i="1" l="1"/>
  <c r="K1292" i="1"/>
  <c r="K1293" i="1"/>
  <c r="K1294" i="1"/>
  <c r="K1295" i="1"/>
  <c r="K1296" i="1"/>
  <c r="K1297" i="1"/>
  <c r="AB1291" i="1"/>
  <c r="AB1292" i="1"/>
  <c r="AB1293" i="1"/>
  <c r="S1293" i="1" s="1"/>
  <c r="AB1294" i="1"/>
  <c r="S1294" i="1" s="1"/>
  <c r="AB1295" i="1"/>
  <c r="S1295" i="1" s="1"/>
  <c r="AB1296" i="1"/>
  <c r="S1296" i="1" s="1"/>
  <c r="AB1297" i="1"/>
  <c r="AA1291" i="1"/>
  <c r="AA1292" i="1"/>
  <c r="AA1293" i="1"/>
  <c r="AA1294" i="1"/>
  <c r="AA1295" i="1"/>
  <c r="AA1296" i="1"/>
  <c r="AA1297" i="1"/>
  <c r="Y1291" i="1"/>
  <c r="Y1292" i="1"/>
  <c r="Y1293" i="1"/>
  <c r="Y1294" i="1"/>
  <c r="Y1295" i="1"/>
  <c r="Y1296" i="1"/>
  <c r="Y1297" i="1"/>
  <c r="W1291" i="1"/>
  <c r="W1292" i="1"/>
  <c r="W1293" i="1"/>
  <c r="W1294" i="1"/>
  <c r="W1295" i="1"/>
  <c r="W1296" i="1"/>
  <c r="W1297" i="1"/>
  <c r="S1291" i="1"/>
  <c r="S1292" i="1"/>
  <c r="S1297" i="1"/>
  <c r="K1286" i="1" l="1"/>
  <c r="K1287" i="1"/>
  <c r="K1288" i="1"/>
  <c r="K1289" i="1"/>
  <c r="K1290" i="1"/>
  <c r="AB1284" i="1"/>
  <c r="AB1285" i="1"/>
  <c r="AB1286" i="1"/>
  <c r="AB1287" i="1"/>
  <c r="S1287" i="1" s="1"/>
  <c r="AB1288" i="1"/>
  <c r="S1288" i="1" s="1"/>
  <c r="AB1289" i="1"/>
  <c r="S1289" i="1" s="1"/>
  <c r="AB1290" i="1"/>
  <c r="S1290" i="1" s="1"/>
  <c r="AA1286" i="1"/>
  <c r="AA1287" i="1"/>
  <c r="AA1288" i="1"/>
  <c r="AA1289" i="1"/>
  <c r="AA1290" i="1"/>
  <c r="Y1286" i="1"/>
  <c r="Y1287" i="1"/>
  <c r="Y1288" i="1"/>
  <c r="Y1289" i="1"/>
  <c r="Y1290" i="1"/>
  <c r="W1286" i="1"/>
  <c r="W1287" i="1"/>
  <c r="W1288" i="1"/>
  <c r="W1289" i="1"/>
  <c r="W1290" i="1"/>
  <c r="S1286" i="1"/>
  <c r="K1259" i="1" l="1"/>
  <c r="K1265" i="1"/>
  <c r="K1266" i="1"/>
  <c r="K1267" i="1"/>
  <c r="K1268" i="1"/>
  <c r="K1269" i="1"/>
  <c r="K1270" i="1"/>
  <c r="K1271" i="1"/>
  <c r="K1272" i="1"/>
  <c r="K1273" i="1"/>
  <c r="K1274" i="1"/>
  <c r="K1275" i="1"/>
  <c r="K1276" i="1"/>
  <c r="K1277" i="1"/>
  <c r="K1278" i="1"/>
  <c r="K1279" i="1"/>
  <c r="K1280" i="1"/>
  <c r="K1281" i="1"/>
  <c r="K1282" i="1"/>
  <c r="K1283" i="1"/>
  <c r="K1284" i="1"/>
  <c r="K1285" i="1"/>
  <c r="AB1265" i="1"/>
  <c r="S1265" i="1" s="1"/>
  <c r="AB1266" i="1"/>
  <c r="AB1267" i="1"/>
  <c r="AB1268" i="1"/>
  <c r="S1268" i="1" s="1"/>
  <c r="AB1269" i="1"/>
  <c r="S1269" i="1" s="1"/>
  <c r="AB1270" i="1"/>
  <c r="S1270" i="1" s="1"/>
  <c r="AB1271" i="1"/>
  <c r="AB1272" i="1"/>
  <c r="AB1273" i="1"/>
  <c r="S1273" i="1" s="1"/>
  <c r="AB1274" i="1"/>
  <c r="S1274" i="1" s="1"/>
  <c r="AB1275" i="1"/>
  <c r="AB1276" i="1"/>
  <c r="AB1277" i="1"/>
  <c r="S1277" i="1" s="1"/>
  <c r="AB1278" i="1"/>
  <c r="S1278" i="1" s="1"/>
  <c r="AB1279" i="1"/>
  <c r="AB1280" i="1"/>
  <c r="AB1281" i="1"/>
  <c r="S1281" i="1" s="1"/>
  <c r="AB1282" i="1"/>
  <c r="S1282" i="1" s="1"/>
  <c r="AB1283" i="1"/>
  <c r="AA1265" i="1"/>
  <c r="AA1266" i="1"/>
  <c r="AA1267" i="1"/>
  <c r="AA1268" i="1"/>
  <c r="AA1269" i="1"/>
  <c r="AA1270" i="1"/>
  <c r="AA1272" i="1"/>
  <c r="AA1273" i="1"/>
  <c r="AA1274" i="1"/>
  <c r="AA1275" i="1"/>
  <c r="AA1276" i="1"/>
  <c r="AA1277" i="1"/>
  <c r="AA1278" i="1"/>
  <c r="AA1279" i="1"/>
  <c r="AA1280" i="1"/>
  <c r="AA1281" i="1"/>
  <c r="AA1282" i="1"/>
  <c r="AA1283" i="1"/>
  <c r="AA1284" i="1"/>
  <c r="AA1285" i="1"/>
  <c r="Y1265" i="1"/>
  <c r="Y1266" i="1"/>
  <c r="Y1267" i="1"/>
  <c r="Y1268" i="1"/>
  <c r="Y1269" i="1"/>
  <c r="Y1270" i="1"/>
  <c r="Y1271" i="1"/>
  <c r="Y1272" i="1"/>
  <c r="Y1273" i="1"/>
  <c r="Y1274" i="1"/>
  <c r="Y1275" i="1"/>
  <c r="Y1276" i="1"/>
  <c r="Y1277" i="1"/>
  <c r="Y1278" i="1"/>
  <c r="Y1279" i="1"/>
  <c r="Y1280" i="1"/>
  <c r="Y1281" i="1"/>
  <c r="Y1282" i="1"/>
  <c r="Y1283" i="1"/>
  <c r="Y1284" i="1"/>
  <c r="Y1285" i="1"/>
  <c r="W1265" i="1"/>
  <c r="W1266" i="1"/>
  <c r="W1267" i="1"/>
  <c r="W1268" i="1"/>
  <c r="W1269" i="1"/>
  <c r="W1270" i="1"/>
  <c r="W1271" i="1"/>
  <c r="W1272" i="1"/>
  <c r="W1273" i="1"/>
  <c r="W1274" i="1"/>
  <c r="W1275" i="1"/>
  <c r="W1276" i="1"/>
  <c r="W1277" i="1"/>
  <c r="W1278" i="1"/>
  <c r="W1279" i="1"/>
  <c r="W1280" i="1"/>
  <c r="W1281" i="1"/>
  <c r="W1282" i="1"/>
  <c r="W1283" i="1"/>
  <c r="W1284" i="1"/>
  <c r="W1285" i="1"/>
  <c r="S1266" i="1"/>
  <c r="S1267" i="1"/>
  <c r="S1272" i="1"/>
  <c r="S1275" i="1"/>
  <c r="S1276" i="1"/>
  <c r="S1279" i="1"/>
  <c r="S1280" i="1"/>
  <c r="S1283" i="1"/>
  <c r="S1284" i="1"/>
  <c r="S1285" i="1"/>
  <c r="AB1257" i="1" l="1"/>
  <c r="AB1258" i="1"/>
  <c r="AB1259" i="1"/>
  <c r="S1259" i="1" s="1"/>
  <c r="AB1260" i="1"/>
  <c r="S1260" i="1" s="1"/>
  <c r="AB1261" i="1"/>
  <c r="AB1262" i="1"/>
  <c r="AB1263" i="1"/>
  <c r="AB1264" i="1"/>
  <c r="S1264" i="1" s="1"/>
  <c r="AA1256" i="1"/>
  <c r="AA1257" i="1"/>
  <c r="AA1258" i="1"/>
  <c r="AA1259" i="1"/>
  <c r="AA1260" i="1"/>
  <c r="AA1261" i="1"/>
  <c r="AA1262" i="1"/>
  <c r="AA1263" i="1"/>
  <c r="AA1264" i="1"/>
  <c r="Y1252" i="1"/>
  <c r="Y1253" i="1"/>
  <c r="Y1254" i="1"/>
  <c r="Y1255" i="1"/>
  <c r="Y1256" i="1"/>
  <c r="Y1257" i="1"/>
  <c r="Y1258" i="1"/>
  <c r="Y1259" i="1"/>
  <c r="Y1260" i="1"/>
  <c r="Y1261" i="1"/>
  <c r="Y1262" i="1"/>
  <c r="Y1263" i="1"/>
  <c r="Y1264" i="1"/>
  <c r="W1253" i="1"/>
  <c r="W1254" i="1"/>
  <c r="W1255" i="1"/>
  <c r="W1256" i="1"/>
  <c r="W1257" i="1"/>
  <c r="W1258" i="1"/>
  <c r="W1259" i="1"/>
  <c r="W1260" i="1"/>
  <c r="W1261" i="1"/>
  <c r="W1262" i="1"/>
  <c r="W1263" i="1"/>
  <c r="W1264" i="1"/>
  <c r="S1257" i="1"/>
  <c r="S1258" i="1"/>
  <c r="S1261" i="1"/>
  <c r="S1262" i="1"/>
  <c r="S1263" i="1"/>
  <c r="K1250" i="1"/>
  <c r="K1251" i="1"/>
  <c r="K1252" i="1"/>
  <c r="K1253" i="1"/>
  <c r="K1254" i="1"/>
  <c r="K1255" i="1"/>
  <c r="K1256" i="1"/>
  <c r="K1257" i="1"/>
  <c r="K1258" i="1"/>
  <c r="K1260" i="1"/>
  <c r="K1261" i="1"/>
  <c r="K1262" i="1"/>
  <c r="K1263" i="1"/>
  <c r="K1264" i="1"/>
  <c r="K1249" i="1"/>
  <c r="K1248" i="1"/>
  <c r="K1247" i="1"/>
  <c r="K1246" i="1"/>
  <c r="K1245" i="1" l="1"/>
  <c r="K1244" i="1"/>
  <c r="K1243" i="1"/>
  <c r="K1242" i="1"/>
  <c r="K1241" i="1"/>
  <c r="K1240" i="1"/>
  <c r="K1239" i="1"/>
  <c r="K1238" i="1"/>
  <c r="AB1238" i="1" l="1"/>
  <c r="AB1239" i="1"/>
  <c r="S1239" i="1" s="1"/>
  <c r="AB1240" i="1"/>
  <c r="S1240" i="1" s="1"/>
  <c r="AB1241" i="1"/>
  <c r="S1241" i="1" s="1"/>
  <c r="AB1242" i="1"/>
  <c r="S1242" i="1" s="1"/>
  <c r="AB1243" i="1"/>
  <c r="S1243" i="1" s="1"/>
  <c r="AB1244" i="1"/>
  <c r="S1244" i="1" s="1"/>
  <c r="AB1245" i="1"/>
  <c r="S1245" i="1" s="1"/>
  <c r="AB1246" i="1"/>
  <c r="S1246" i="1" s="1"/>
  <c r="AB1247" i="1"/>
  <c r="S1247" i="1" s="1"/>
  <c r="AB1248" i="1"/>
  <c r="AB1249" i="1"/>
  <c r="S1249" i="1" s="1"/>
  <c r="AB1250" i="1"/>
  <c r="S1250" i="1" s="1"/>
  <c r="AB1251" i="1"/>
  <c r="S1251" i="1" s="1"/>
  <c r="AB1252" i="1"/>
  <c r="AB1253" i="1"/>
  <c r="S1253" i="1" s="1"/>
  <c r="AB1254" i="1"/>
  <c r="S1254" i="1" s="1"/>
  <c r="AB1255" i="1"/>
  <c r="S1255" i="1" s="1"/>
  <c r="AB1256" i="1"/>
  <c r="S1256" i="1" s="1"/>
  <c r="AA1254" i="1"/>
  <c r="AA1255" i="1"/>
  <c r="AA1239" i="1"/>
  <c r="AA1240" i="1"/>
  <c r="AA1241" i="1"/>
  <c r="AA1242" i="1"/>
  <c r="AA1243" i="1"/>
  <c r="AA1244" i="1"/>
  <c r="AA1245" i="1"/>
  <c r="AA1246" i="1"/>
  <c r="AA1247" i="1"/>
  <c r="AA1248" i="1"/>
  <c r="AA1249" i="1"/>
  <c r="AA1250" i="1"/>
  <c r="AA1251" i="1"/>
  <c r="AA1252" i="1"/>
  <c r="AA1253" i="1"/>
  <c r="Y1237" i="1"/>
  <c r="Y1238" i="1"/>
  <c r="Y1239" i="1"/>
  <c r="Y1240" i="1"/>
  <c r="Y1241" i="1"/>
  <c r="Y1242" i="1"/>
  <c r="Y1243" i="1"/>
  <c r="Y1244" i="1"/>
  <c r="Y1245" i="1"/>
  <c r="Y1246" i="1"/>
  <c r="Y1247" i="1"/>
  <c r="Y1248" i="1"/>
  <c r="Y1249" i="1"/>
  <c r="Y1250" i="1"/>
  <c r="Y1251" i="1"/>
  <c r="W1236" i="1"/>
  <c r="W1237" i="1"/>
  <c r="W1238" i="1"/>
  <c r="W1239" i="1"/>
  <c r="W1240" i="1"/>
  <c r="W1241" i="1"/>
  <c r="W1242" i="1"/>
  <c r="W1243" i="1"/>
  <c r="W1244" i="1"/>
  <c r="W1245" i="1"/>
  <c r="W1246" i="1"/>
  <c r="W1247" i="1"/>
  <c r="W1248" i="1"/>
  <c r="W1249" i="1"/>
  <c r="W1250" i="1"/>
  <c r="W1251" i="1"/>
  <c r="W1252" i="1"/>
  <c r="S1248" i="1"/>
  <c r="S1252" i="1"/>
  <c r="AB1237" i="1" l="1"/>
  <c r="K1237" i="1"/>
  <c r="Y1236" i="1"/>
  <c r="K1236" i="1"/>
  <c r="Y1235" i="1"/>
  <c r="W1235" i="1"/>
  <c r="K1235" i="1"/>
  <c r="Y1234" i="1"/>
  <c r="W1234" i="1"/>
  <c r="K1234" i="1"/>
  <c r="Y1233" i="1"/>
  <c r="W1233" i="1"/>
  <c r="K1233" i="1"/>
  <c r="Y1232" i="1"/>
  <c r="W1232" i="1"/>
  <c r="K1232" i="1"/>
  <c r="Y1231" i="1"/>
  <c r="W1231" i="1"/>
  <c r="K1231" i="1"/>
  <c r="Y1230" i="1"/>
  <c r="W1230" i="1"/>
  <c r="K1230" i="1"/>
  <c r="Y1229" i="1"/>
  <c r="W1229" i="1"/>
  <c r="K1229" i="1"/>
  <c r="Y1228" i="1"/>
  <c r="W1228" i="1"/>
  <c r="K1228" i="1"/>
  <c r="Y1227" i="1"/>
  <c r="W1227" i="1"/>
  <c r="K1227" i="1"/>
  <c r="Y1226" i="1"/>
  <c r="W1226" i="1"/>
  <c r="K1226" i="1"/>
  <c r="Y1225" i="1"/>
  <c r="W1225" i="1"/>
  <c r="K1225" i="1"/>
  <c r="Y1224" i="1"/>
  <c r="W1224" i="1"/>
  <c r="K1224" i="1"/>
  <c r="Y1223" i="1"/>
  <c r="W1223" i="1"/>
  <c r="K1223" i="1"/>
  <c r="Y1222" i="1"/>
  <c r="W1222" i="1"/>
  <c r="K1222" i="1"/>
  <c r="Y1221" i="1"/>
  <c r="W1221" i="1"/>
  <c r="K1221" i="1"/>
  <c r="Y1220" i="1"/>
  <c r="W1220" i="1"/>
  <c r="K1220" i="1"/>
  <c r="Y1219" i="1"/>
  <c r="W1219" i="1"/>
  <c r="K1219" i="1"/>
  <c r="Y1218" i="1"/>
  <c r="W1218" i="1"/>
  <c r="K1218" i="1"/>
  <c r="Y1217" i="1"/>
  <c r="W1217" i="1"/>
  <c r="K1217" i="1"/>
  <c r="Y1216" i="1"/>
  <c r="W1216" i="1"/>
  <c r="K1216" i="1"/>
  <c r="Y1215" i="1"/>
  <c r="W1215" i="1"/>
  <c r="K1215" i="1"/>
  <c r="Y1214" i="1"/>
  <c r="W1214" i="1"/>
  <c r="K1214" i="1"/>
  <c r="Y1213" i="1"/>
  <c r="W1213" i="1"/>
  <c r="K1213" i="1"/>
  <c r="Y1212" i="1"/>
  <c r="W1212" i="1"/>
  <c r="K1212" i="1"/>
  <c r="Y1211" i="1"/>
  <c r="W1211" i="1"/>
  <c r="K1211" i="1"/>
  <c r="Y1210" i="1"/>
  <c r="W1210" i="1"/>
  <c r="K1210" i="1"/>
  <c r="Y1209" i="1"/>
  <c r="W1209" i="1"/>
  <c r="K1209" i="1"/>
  <c r="Y1208" i="1"/>
  <c r="W1208" i="1"/>
  <c r="K1208" i="1"/>
  <c r="Y1207" i="1"/>
  <c r="W1207" i="1"/>
  <c r="K1207" i="1"/>
  <c r="Y1206" i="1"/>
  <c r="W1206" i="1"/>
  <c r="K1206" i="1"/>
  <c r="Y1205" i="1"/>
  <c r="W1205" i="1"/>
  <c r="K1205" i="1"/>
  <c r="Y1204" i="1"/>
  <c r="W1204" i="1"/>
  <c r="K1204" i="1"/>
  <c r="Y1203" i="1"/>
  <c r="W1203" i="1"/>
  <c r="K1203" i="1"/>
  <c r="Y1202" i="1"/>
  <c r="W1202" i="1"/>
  <c r="K1202" i="1"/>
  <c r="Y1201" i="1"/>
  <c r="W1201" i="1"/>
  <c r="K1201" i="1"/>
  <c r="Y1200" i="1"/>
  <c r="W1200" i="1"/>
  <c r="K1200" i="1"/>
  <c r="Y1199" i="1"/>
  <c r="W1199" i="1"/>
  <c r="K1199" i="1"/>
  <c r="Y1198" i="1"/>
  <c r="W1198" i="1"/>
  <c r="K1198" i="1"/>
  <c r="Y1197" i="1"/>
  <c r="W1197" i="1"/>
  <c r="K1197" i="1"/>
  <c r="AB1196" i="1"/>
  <c r="S1196" i="1" s="1"/>
  <c r="AB1197" i="1"/>
  <c r="S1197" i="1" s="1"/>
  <c r="AB1198" i="1"/>
  <c r="AB1199" i="1"/>
  <c r="AB1200" i="1"/>
  <c r="S1200" i="1" s="1"/>
  <c r="AB1201" i="1"/>
  <c r="S1201" i="1" s="1"/>
  <c r="AB1202" i="1"/>
  <c r="S1202" i="1" s="1"/>
  <c r="AB1203" i="1"/>
  <c r="AB1204" i="1"/>
  <c r="S1204" i="1" s="1"/>
  <c r="AB1205" i="1"/>
  <c r="S1205" i="1" s="1"/>
  <c r="AB1206" i="1"/>
  <c r="AB1207" i="1"/>
  <c r="AB1208" i="1"/>
  <c r="S1208" i="1" s="1"/>
  <c r="AB1209" i="1"/>
  <c r="S1209" i="1" s="1"/>
  <c r="AB1210" i="1"/>
  <c r="S1210" i="1" s="1"/>
  <c r="AB1211" i="1"/>
  <c r="AB1212" i="1"/>
  <c r="S1212" i="1" s="1"/>
  <c r="AB1213" i="1"/>
  <c r="S1213" i="1" s="1"/>
  <c r="AB1214" i="1"/>
  <c r="AB1215" i="1"/>
  <c r="AB1216" i="1"/>
  <c r="S1216" i="1" s="1"/>
  <c r="AB1217" i="1"/>
  <c r="S1217" i="1" s="1"/>
  <c r="AB1218" i="1"/>
  <c r="S1218" i="1" s="1"/>
  <c r="AB1219" i="1"/>
  <c r="AB1220" i="1"/>
  <c r="S1220" i="1" s="1"/>
  <c r="AB1221" i="1"/>
  <c r="S1221" i="1" s="1"/>
  <c r="AB1222" i="1"/>
  <c r="AB1223" i="1"/>
  <c r="AB1224" i="1"/>
  <c r="S1224" i="1" s="1"/>
  <c r="AB1225" i="1"/>
  <c r="S1225" i="1" s="1"/>
  <c r="AB1226" i="1"/>
  <c r="S1226" i="1" s="1"/>
  <c r="AB1227" i="1"/>
  <c r="AB1228" i="1"/>
  <c r="S1228" i="1" s="1"/>
  <c r="AB1229" i="1"/>
  <c r="S1229" i="1" s="1"/>
  <c r="AB1230" i="1"/>
  <c r="AB1231" i="1"/>
  <c r="AB1232" i="1"/>
  <c r="S1232" i="1" s="1"/>
  <c r="AB1233" i="1"/>
  <c r="S1233" i="1" s="1"/>
  <c r="AB1234" i="1"/>
  <c r="S1234" i="1" s="1"/>
  <c r="AB1235" i="1"/>
  <c r="AB1236" i="1"/>
  <c r="S1236" i="1" s="1"/>
  <c r="AA1196" i="1"/>
  <c r="AA1197" i="1"/>
  <c r="AA1198" i="1"/>
  <c r="AA1199" i="1"/>
  <c r="AA1200" i="1"/>
  <c r="AA1201" i="1"/>
  <c r="AA1202" i="1"/>
  <c r="AA1203" i="1"/>
  <c r="AA1204" i="1"/>
  <c r="AA1205" i="1"/>
  <c r="AA1206" i="1"/>
  <c r="AA1207" i="1"/>
  <c r="AA1208" i="1"/>
  <c r="AA1209" i="1"/>
  <c r="AA1210" i="1"/>
  <c r="AA1211" i="1"/>
  <c r="AA1212" i="1"/>
  <c r="AA1213" i="1"/>
  <c r="AA1214" i="1"/>
  <c r="AA1215" i="1"/>
  <c r="AA1216" i="1"/>
  <c r="AA1217" i="1"/>
  <c r="AA1218" i="1"/>
  <c r="AA1219" i="1"/>
  <c r="AA1220" i="1"/>
  <c r="AA1221" i="1"/>
  <c r="AA1222" i="1"/>
  <c r="AA1223" i="1"/>
  <c r="AA1224" i="1"/>
  <c r="AA1225" i="1"/>
  <c r="AA1226" i="1"/>
  <c r="AA1227" i="1"/>
  <c r="AA1228" i="1"/>
  <c r="AA1229" i="1"/>
  <c r="AA1230" i="1"/>
  <c r="AA1231" i="1"/>
  <c r="AA1232" i="1"/>
  <c r="AA1233" i="1"/>
  <c r="AA1234" i="1"/>
  <c r="AA1235" i="1"/>
  <c r="AA1236" i="1"/>
  <c r="AA1237" i="1"/>
  <c r="AA1238" i="1"/>
  <c r="Y1196" i="1"/>
  <c r="W1196" i="1"/>
  <c r="S1198" i="1"/>
  <c r="S1199" i="1"/>
  <c r="S1203" i="1"/>
  <c r="S1206" i="1"/>
  <c r="S1207" i="1"/>
  <c r="S1211" i="1"/>
  <c r="S1214" i="1"/>
  <c r="S1215" i="1"/>
  <c r="S1219" i="1"/>
  <c r="S1222" i="1"/>
  <c r="S1223" i="1"/>
  <c r="S1227" i="1"/>
  <c r="S1230" i="1"/>
  <c r="S1231" i="1"/>
  <c r="S1235" i="1"/>
  <c r="S1237" i="1"/>
  <c r="S1238" i="1"/>
  <c r="K1196" i="1"/>
  <c r="K1188" i="1"/>
  <c r="K1189" i="1"/>
  <c r="K1190" i="1"/>
  <c r="K1141" i="1" l="1"/>
  <c r="K1122" i="1" l="1"/>
  <c r="K1132" i="1"/>
  <c r="W1132" i="1"/>
  <c r="Y1132" i="1"/>
  <c r="AA1132" i="1"/>
  <c r="AB1132" i="1"/>
  <c r="S1132" i="1" s="1"/>
  <c r="K1133" i="1"/>
  <c r="W1133" i="1"/>
  <c r="Y1133" i="1"/>
  <c r="AA1133" i="1"/>
  <c r="AB1133" i="1"/>
  <c r="S1133" i="1" s="1"/>
  <c r="K1134" i="1"/>
  <c r="W1134" i="1"/>
  <c r="Y1134" i="1"/>
  <c r="AA1134" i="1"/>
  <c r="AB1134" i="1"/>
  <c r="S1134" i="1" s="1"/>
  <c r="K1135" i="1"/>
  <c r="W1135" i="1"/>
  <c r="Y1135" i="1"/>
  <c r="AA1135" i="1"/>
  <c r="AB1135" i="1"/>
  <c r="S1135" i="1" s="1"/>
  <c r="K1136" i="1"/>
  <c r="W1136" i="1"/>
  <c r="Y1136" i="1"/>
  <c r="AA1136" i="1"/>
  <c r="AB1136" i="1"/>
  <c r="S1136" i="1" s="1"/>
  <c r="K1137" i="1"/>
  <c r="W1137" i="1"/>
  <c r="Y1137" i="1"/>
  <c r="AA1137" i="1"/>
  <c r="AB1137" i="1"/>
  <c r="S1137" i="1" s="1"/>
  <c r="K1138" i="1"/>
  <c r="W1138" i="1"/>
  <c r="Y1138" i="1"/>
  <c r="AA1138" i="1"/>
  <c r="AB1138" i="1"/>
  <c r="S1138" i="1" s="1"/>
  <c r="K1139" i="1"/>
  <c r="W1139" i="1"/>
  <c r="Y1139" i="1"/>
  <c r="AA1139" i="1"/>
  <c r="AB1139" i="1"/>
  <c r="S1139" i="1" s="1"/>
  <c r="K1140" i="1"/>
  <c r="W1140" i="1"/>
  <c r="Y1140" i="1"/>
  <c r="AA1140" i="1"/>
  <c r="AB1140" i="1"/>
  <c r="S1140" i="1" s="1"/>
  <c r="W1141" i="1"/>
  <c r="Y1141" i="1"/>
  <c r="AA1141" i="1"/>
  <c r="AB1141" i="1"/>
  <c r="S1141" i="1" s="1"/>
  <c r="K1142" i="1"/>
  <c r="W1142" i="1"/>
  <c r="Y1142" i="1"/>
  <c r="AA1142" i="1"/>
  <c r="AB1142" i="1"/>
  <c r="S1142" i="1" s="1"/>
  <c r="K1143" i="1"/>
  <c r="W1143" i="1"/>
  <c r="Y1143" i="1"/>
  <c r="AB1143" i="1"/>
  <c r="S1143" i="1" s="1"/>
  <c r="K1144" i="1"/>
  <c r="W1144" i="1"/>
  <c r="Y1144" i="1"/>
  <c r="AA1144" i="1"/>
  <c r="AB1144" i="1"/>
  <c r="S1144" i="1" s="1"/>
  <c r="K1145" i="1"/>
  <c r="W1145" i="1"/>
  <c r="Y1145" i="1"/>
  <c r="AB1145" i="1"/>
  <c r="S1145" i="1" s="1"/>
  <c r="K1146" i="1"/>
  <c r="W1146" i="1"/>
  <c r="Y1146" i="1"/>
  <c r="AA1146" i="1"/>
  <c r="AB1146" i="1"/>
  <c r="S1146" i="1" s="1"/>
  <c r="K1147" i="1"/>
  <c r="W1147" i="1"/>
  <c r="Y1147" i="1"/>
  <c r="AA1147" i="1"/>
  <c r="AB1147" i="1"/>
  <c r="S1147" i="1" s="1"/>
  <c r="K1148" i="1"/>
  <c r="W1148" i="1"/>
  <c r="Y1148" i="1"/>
  <c r="AA1148" i="1"/>
  <c r="AB1148" i="1"/>
  <c r="S1148" i="1" s="1"/>
  <c r="K1149" i="1"/>
  <c r="W1149" i="1"/>
  <c r="Y1149" i="1"/>
  <c r="AA1149" i="1"/>
  <c r="AB1149" i="1"/>
  <c r="S1149" i="1" s="1"/>
  <c r="K1150" i="1"/>
  <c r="W1150" i="1"/>
  <c r="Y1150" i="1"/>
  <c r="AA1150" i="1"/>
  <c r="AB1150" i="1"/>
  <c r="S1150" i="1" s="1"/>
  <c r="K1151" i="1"/>
  <c r="W1151" i="1"/>
  <c r="Y1151" i="1"/>
  <c r="AA1151" i="1"/>
  <c r="AB1151" i="1"/>
  <c r="S1151" i="1" s="1"/>
  <c r="K1152" i="1"/>
  <c r="W1152" i="1"/>
  <c r="Y1152" i="1"/>
  <c r="AA1152" i="1"/>
  <c r="AB1152" i="1"/>
  <c r="S1152" i="1" s="1"/>
  <c r="K1153" i="1"/>
  <c r="W1153" i="1"/>
  <c r="Y1153" i="1"/>
  <c r="AA1153" i="1"/>
  <c r="AB1153" i="1"/>
  <c r="S1153" i="1" s="1"/>
  <c r="K1154" i="1"/>
  <c r="W1154" i="1"/>
  <c r="Y1154" i="1"/>
  <c r="AA1154" i="1"/>
  <c r="AB1154" i="1"/>
  <c r="S1154" i="1" s="1"/>
  <c r="K1155" i="1"/>
  <c r="W1155" i="1"/>
  <c r="Y1155" i="1"/>
  <c r="AA1155" i="1"/>
  <c r="AB1155" i="1"/>
  <c r="S1155" i="1" s="1"/>
  <c r="K1156" i="1"/>
  <c r="W1156" i="1"/>
  <c r="Y1156" i="1"/>
  <c r="AA1156" i="1"/>
  <c r="AB1156" i="1"/>
  <c r="S1156" i="1" s="1"/>
  <c r="K1157" i="1"/>
  <c r="W1157" i="1"/>
  <c r="Y1157" i="1"/>
  <c r="AA1157" i="1"/>
  <c r="AB1157" i="1"/>
  <c r="S1157" i="1" s="1"/>
  <c r="K1158" i="1"/>
  <c r="W1158" i="1"/>
  <c r="Y1158" i="1"/>
  <c r="AA1158" i="1"/>
  <c r="AB1158" i="1"/>
  <c r="S1158" i="1" s="1"/>
  <c r="K1159" i="1"/>
  <c r="W1159" i="1"/>
  <c r="Y1159" i="1"/>
  <c r="AA1159" i="1"/>
  <c r="AB1159" i="1"/>
  <c r="S1159" i="1" s="1"/>
  <c r="K1160" i="1"/>
  <c r="W1160" i="1"/>
  <c r="Y1160" i="1"/>
  <c r="AA1160" i="1"/>
  <c r="AB1160" i="1"/>
  <c r="S1160" i="1" s="1"/>
  <c r="K1161" i="1"/>
  <c r="W1161" i="1"/>
  <c r="Y1161" i="1"/>
  <c r="AA1161" i="1"/>
  <c r="AB1161" i="1"/>
  <c r="S1161" i="1" s="1"/>
  <c r="K1162" i="1"/>
  <c r="W1162" i="1"/>
  <c r="Y1162" i="1"/>
  <c r="AA1162" i="1"/>
  <c r="AB1162" i="1"/>
  <c r="S1162" i="1" s="1"/>
  <c r="K1163" i="1"/>
  <c r="W1163" i="1"/>
  <c r="Y1163" i="1"/>
  <c r="AA1163" i="1"/>
  <c r="AB1163" i="1"/>
  <c r="S1163" i="1" s="1"/>
  <c r="K1164" i="1"/>
  <c r="W1164" i="1"/>
  <c r="Y1164" i="1"/>
  <c r="AA1164" i="1"/>
  <c r="AB1164" i="1"/>
  <c r="S1164" i="1" s="1"/>
  <c r="K1165" i="1"/>
  <c r="W1165" i="1"/>
  <c r="Y1165" i="1"/>
  <c r="AA1165" i="1"/>
  <c r="AB1165" i="1"/>
  <c r="S1165" i="1" s="1"/>
  <c r="K1166" i="1"/>
  <c r="W1166" i="1"/>
  <c r="Y1166" i="1"/>
  <c r="AA1166" i="1"/>
  <c r="AB1166" i="1"/>
  <c r="S1166" i="1" s="1"/>
  <c r="K1167" i="1"/>
  <c r="W1167" i="1"/>
  <c r="Y1167" i="1"/>
  <c r="AA1167" i="1"/>
  <c r="AB1167" i="1"/>
  <c r="S1167" i="1" s="1"/>
  <c r="K1168" i="1"/>
  <c r="W1168" i="1"/>
  <c r="Y1168" i="1"/>
  <c r="AA1168" i="1"/>
  <c r="AB1168" i="1"/>
  <c r="S1168" i="1" s="1"/>
  <c r="K1169" i="1"/>
  <c r="W1169" i="1"/>
  <c r="Y1169" i="1"/>
  <c r="AA1169" i="1"/>
  <c r="AB1169" i="1"/>
  <c r="S1169" i="1" s="1"/>
  <c r="K1170" i="1"/>
  <c r="W1170" i="1"/>
  <c r="Y1170" i="1"/>
  <c r="AA1170" i="1"/>
  <c r="AB1170" i="1"/>
  <c r="S1170" i="1" s="1"/>
  <c r="K1171" i="1"/>
  <c r="W1171" i="1"/>
  <c r="Y1171" i="1"/>
  <c r="AA1171" i="1"/>
  <c r="AB1171" i="1"/>
  <c r="S1171" i="1" s="1"/>
  <c r="K1172" i="1"/>
  <c r="W1172" i="1"/>
  <c r="Y1172" i="1"/>
  <c r="AA1172" i="1"/>
  <c r="AB1172" i="1"/>
  <c r="S1172" i="1" s="1"/>
  <c r="K1173" i="1"/>
  <c r="W1173" i="1"/>
  <c r="Y1173" i="1"/>
  <c r="AA1173" i="1"/>
  <c r="AB1173" i="1"/>
  <c r="S1173" i="1" s="1"/>
  <c r="K1174" i="1"/>
  <c r="W1174" i="1"/>
  <c r="Y1174" i="1"/>
  <c r="AA1174" i="1"/>
  <c r="AB1174" i="1"/>
  <c r="S1174" i="1" s="1"/>
  <c r="K1175" i="1"/>
  <c r="W1175" i="1"/>
  <c r="Y1175" i="1"/>
  <c r="AB1175" i="1"/>
  <c r="S1175" i="1" s="1"/>
  <c r="K1176" i="1"/>
  <c r="W1176" i="1"/>
  <c r="Y1176" i="1"/>
  <c r="AA1176" i="1"/>
  <c r="AB1176" i="1"/>
  <c r="S1176" i="1" s="1"/>
  <c r="W1177" i="1"/>
  <c r="Y1177" i="1"/>
  <c r="AA1177" i="1"/>
  <c r="AB1177" i="1"/>
  <c r="S1177" i="1" s="1"/>
  <c r="K1178" i="1"/>
  <c r="W1178" i="1"/>
  <c r="Y1178" i="1"/>
  <c r="AA1178" i="1"/>
  <c r="AB1178" i="1"/>
  <c r="S1178" i="1" s="1"/>
  <c r="K1179" i="1"/>
  <c r="W1179" i="1"/>
  <c r="Y1179" i="1"/>
  <c r="AA1179" i="1"/>
  <c r="AB1179" i="1"/>
  <c r="S1179" i="1" s="1"/>
  <c r="K1180" i="1"/>
  <c r="W1180" i="1"/>
  <c r="Y1180" i="1"/>
  <c r="AA1180" i="1"/>
  <c r="AB1180" i="1"/>
  <c r="S1180" i="1" s="1"/>
  <c r="K1181" i="1"/>
  <c r="W1181" i="1"/>
  <c r="Y1181" i="1"/>
  <c r="AA1181" i="1"/>
  <c r="AB1181" i="1"/>
  <c r="S1181" i="1" s="1"/>
  <c r="K1182" i="1"/>
  <c r="W1182" i="1"/>
  <c r="Y1182" i="1"/>
  <c r="AA1182" i="1"/>
  <c r="AB1182" i="1"/>
  <c r="S1182" i="1" s="1"/>
  <c r="K1183" i="1"/>
  <c r="W1183" i="1"/>
  <c r="Y1183" i="1"/>
  <c r="AA1183" i="1"/>
  <c r="AB1183" i="1"/>
  <c r="S1183" i="1" s="1"/>
  <c r="K1184" i="1"/>
  <c r="W1184" i="1"/>
  <c r="Y1184" i="1"/>
  <c r="AA1184" i="1"/>
  <c r="AB1184" i="1"/>
  <c r="S1184" i="1" s="1"/>
  <c r="K1185" i="1"/>
  <c r="W1185" i="1"/>
  <c r="Y1185" i="1"/>
  <c r="AA1185" i="1"/>
  <c r="AB1185" i="1"/>
  <c r="S1185" i="1" s="1"/>
  <c r="K1186" i="1"/>
  <c r="W1186" i="1"/>
  <c r="Y1186" i="1"/>
  <c r="AA1186" i="1"/>
  <c r="AB1186" i="1"/>
  <c r="S1186" i="1" s="1"/>
  <c r="K1187" i="1"/>
  <c r="W1187" i="1"/>
  <c r="Y1187" i="1"/>
  <c r="AA1187" i="1"/>
  <c r="AB1187" i="1"/>
  <c r="S1187" i="1" s="1"/>
  <c r="W1188" i="1"/>
  <c r="Y1188" i="1"/>
  <c r="AA1188" i="1"/>
  <c r="AB1188" i="1"/>
  <c r="S1188" i="1" s="1"/>
  <c r="W1189" i="1"/>
  <c r="Y1189" i="1"/>
  <c r="AA1189" i="1"/>
  <c r="AB1189" i="1"/>
  <c r="S1189" i="1" s="1"/>
  <c r="W1190" i="1"/>
  <c r="Y1190" i="1"/>
  <c r="AA1190" i="1"/>
  <c r="AB1190" i="1"/>
  <c r="S1190" i="1" s="1"/>
  <c r="K1191" i="1"/>
  <c r="W1191" i="1"/>
  <c r="Y1191" i="1"/>
  <c r="AA1191" i="1"/>
  <c r="AB1191" i="1"/>
  <c r="S1191" i="1" s="1"/>
  <c r="K1192" i="1"/>
  <c r="W1192" i="1"/>
  <c r="Y1192" i="1"/>
  <c r="AA1192" i="1"/>
  <c r="AB1192" i="1"/>
  <c r="S1192" i="1" s="1"/>
  <c r="K1193" i="1"/>
  <c r="W1193" i="1"/>
  <c r="Y1193" i="1"/>
  <c r="AA1193" i="1"/>
  <c r="AB1193" i="1"/>
  <c r="S1193" i="1" s="1"/>
  <c r="K1194" i="1"/>
  <c r="W1194" i="1"/>
  <c r="Y1194" i="1"/>
  <c r="AA1194" i="1"/>
  <c r="AB1194" i="1"/>
  <c r="S1194" i="1" s="1"/>
  <c r="K1195" i="1"/>
  <c r="W1195" i="1"/>
  <c r="Y1195" i="1"/>
  <c r="AA1195" i="1"/>
  <c r="AB1195" i="1"/>
  <c r="S1195" i="1" s="1"/>
  <c r="W1111" i="1" l="1"/>
  <c r="AE9" i="6" l="1"/>
  <c r="AD9" i="6"/>
  <c r="AC9" i="6"/>
  <c r="AB9" i="6"/>
  <c r="AA9" i="6"/>
  <c r="Z9" i="6"/>
  <c r="W9" i="6"/>
  <c r="V9" i="6"/>
  <c r="U9" i="6"/>
  <c r="T9" i="6"/>
  <c r="S9" i="6"/>
  <c r="R9" i="6"/>
  <c r="O9" i="6"/>
  <c r="N9" i="6"/>
  <c r="M9" i="6"/>
  <c r="L9" i="6"/>
  <c r="K9" i="6"/>
  <c r="J9" i="6"/>
  <c r="G9" i="6"/>
  <c r="F9" i="6"/>
  <c r="E9" i="6"/>
  <c r="D9" i="6"/>
  <c r="C9" i="6"/>
  <c r="B9" i="6"/>
  <c r="AE8" i="6"/>
  <c r="AD8" i="6"/>
  <c r="AC8" i="6"/>
  <c r="AB8" i="6"/>
  <c r="AA8" i="6"/>
  <c r="Z8" i="6"/>
  <c r="W8" i="6"/>
  <c r="V8" i="6"/>
  <c r="U8" i="6"/>
  <c r="T8" i="6"/>
  <c r="S8" i="6"/>
  <c r="R8" i="6"/>
  <c r="O8" i="6"/>
  <c r="N8" i="6"/>
  <c r="M8" i="6"/>
  <c r="L8" i="6"/>
  <c r="K8" i="6"/>
  <c r="J8" i="6"/>
  <c r="G8" i="6"/>
  <c r="F8" i="6"/>
  <c r="E8" i="6"/>
  <c r="D8" i="6"/>
  <c r="C8" i="6"/>
  <c r="B8" i="6"/>
  <c r="B342" i="5"/>
  <c r="B341" i="5"/>
  <c r="B242" i="5"/>
  <c r="B201" i="5"/>
  <c r="B20" i="5"/>
  <c r="B19" i="5"/>
  <c r="D373" i="4"/>
  <c r="C373" i="4"/>
  <c r="B373" i="4"/>
  <c r="D372" i="4"/>
  <c r="C372" i="4"/>
  <c r="B372" i="4"/>
  <c r="D371" i="4"/>
  <c r="C371" i="4"/>
  <c r="B371" i="4"/>
  <c r="D370" i="4"/>
  <c r="C370" i="4"/>
  <c r="B370" i="4"/>
  <c r="D369" i="4"/>
  <c r="C369" i="4"/>
  <c r="B369" i="4"/>
  <c r="D368" i="4"/>
  <c r="C368" i="4"/>
  <c r="B368" i="4"/>
  <c r="D367" i="4"/>
  <c r="C367" i="4"/>
  <c r="B367" i="4"/>
  <c r="D366" i="4"/>
  <c r="C366" i="4"/>
  <c r="B366" i="4"/>
  <c r="D365" i="4"/>
  <c r="C365" i="4"/>
  <c r="B365" i="4"/>
  <c r="D364" i="4"/>
  <c r="C364" i="4"/>
  <c r="B364" i="4"/>
  <c r="D363" i="4"/>
  <c r="C363" i="4"/>
  <c r="B363" i="4"/>
  <c r="D362" i="4"/>
  <c r="C362" i="4"/>
  <c r="B362" i="4"/>
  <c r="D361" i="4"/>
  <c r="C361" i="4"/>
  <c r="B361" i="4"/>
  <c r="D360" i="4"/>
  <c r="C360" i="4"/>
  <c r="B360" i="4"/>
  <c r="D359" i="4"/>
  <c r="C359" i="4"/>
  <c r="B359" i="4"/>
  <c r="D358" i="4"/>
  <c r="C358" i="4"/>
  <c r="B358" i="4"/>
  <c r="D357" i="4"/>
  <c r="C357" i="4"/>
  <c r="B357" i="4"/>
  <c r="D356" i="4"/>
  <c r="C356" i="4"/>
  <c r="B356" i="4"/>
  <c r="D355" i="4"/>
  <c r="C355" i="4"/>
  <c r="B355" i="4"/>
  <c r="D354" i="4"/>
  <c r="C354" i="4"/>
  <c r="B354" i="4"/>
  <c r="D353" i="4"/>
  <c r="C353" i="4"/>
  <c r="B353" i="4"/>
  <c r="D352" i="4"/>
  <c r="C352" i="4"/>
  <c r="B352" i="4"/>
  <c r="D351" i="4"/>
  <c r="C351" i="4"/>
  <c r="B351" i="4"/>
  <c r="D350" i="4"/>
  <c r="C350" i="4"/>
  <c r="B350" i="4"/>
  <c r="D349" i="4"/>
  <c r="C349" i="4"/>
  <c r="B349" i="4"/>
  <c r="D348" i="4"/>
  <c r="C348" i="4"/>
  <c r="B348" i="4"/>
  <c r="D347" i="4"/>
  <c r="C347" i="4"/>
  <c r="B347" i="4"/>
  <c r="D346" i="4"/>
  <c r="C346" i="4"/>
  <c r="B346" i="4"/>
  <c r="D345" i="4"/>
  <c r="C345" i="4"/>
  <c r="B345" i="4"/>
  <c r="D344" i="4"/>
  <c r="C344" i="4"/>
  <c r="B344" i="4"/>
  <c r="D343" i="4"/>
  <c r="C343" i="4"/>
  <c r="B343" i="4"/>
  <c r="D342" i="4"/>
  <c r="C342" i="4"/>
  <c r="B342" i="4"/>
  <c r="D341" i="4"/>
  <c r="C341" i="4"/>
  <c r="B341" i="4"/>
  <c r="D340" i="4"/>
  <c r="C340" i="4"/>
  <c r="B340" i="4"/>
  <c r="D339" i="4"/>
  <c r="C339" i="4"/>
  <c r="B339" i="4"/>
  <c r="D338" i="4"/>
  <c r="C338" i="4"/>
  <c r="B338" i="4"/>
  <c r="D337" i="4"/>
  <c r="C337" i="4"/>
  <c r="B337" i="4"/>
  <c r="D336" i="4"/>
  <c r="C336" i="4"/>
  <c r="B336" i="4"/>
  <c r="D335" i="4"/>
  <c r="C335" i="4"/>
  <c r="B335" i="4"/>
  <c r="D334" i="4"/>
  <c r="C334" i="4"/>
  <c r="B334" i="4"/>
  <c r="D333" i="4"/>
  <c r="C333" i="4"/>
  <c r="B333" i="4"/>
  <c r="D332" i="4"/>
  <c r="C332" i="4"/>
  <c r="B332" i="4"/>
  <c r="D331" i="4"/>
  <c r="C331" i="4"/>
  <c r="B331" i="4"/>
  <c r="D330" i="4"/>
  <c r="C330" i="4"/>
  <c r="B330" i="4"/>
  <c r="D329" i="4"/>
  <c r="C329" i="4"/>
  <c r="B329" i="4"/>
  <c r="D328" i="4"/>
  <c r="C328" i="4"/>
  <c r="B328" i="4"/>
  <c r="D327" i="4"/>
  <c r="C327" i="4"/>
  <c r="B327" i="4"/>
  <c r="D326" i="4"/>
  <c r="C326" i="4"/>
  <c r="B326" i="4"/>
  <c r="D325" i="4"/>
  <c r="C325" i="4"/>
  <c r="B325" i="4"/>
  <c r="D324" i="4"/>
  <c r="C324" i="4"/>
  <c r="B324" i="4"/>
  <c r="D323" i="4"/>
  <c r="C323" i="4"/>
  <c r="B323" i="4"/>
  <c r="D322" i="4"/>
  <c r="C322" i="4"/>
  <c r="B322" i="4"/>
  <c r="D321" i="4"/>
  <c r="C321" i="4"/>
  <c r="B321" i="4"/>
  <c r="D320" i="4"/>
  <c r="C320" i="4"/>
  <c r="B320" i="4"/>
  <c r="D319" i="4"/>
  <c r="C319" i="4"/>
  <c r="B319" i="4"/>
  <c r="D318" i="4"/>
  <c r="C318" i="4"/>
  <c r="B318" i="4"/>
  <c r="D317" i="4"/>
  <c r="C317" i="4"/>
  <c r="B317" i="4"/>
  <c r="D316" i="4"/>
  <c r="C316" i="4"/>
  <c r="B316" i="4"/>
  <c r="D315" i="4"/>
  <c r="C315" i="4"/>
  <c r="B315" i="4"/>
  <c r="D314" i="4"/>
  <c r="C314" i="4"/>
  <c r="B314" i="4"/>
  <c r="D313" i="4"/>
  <c r="C313" i="4"/>
  <c r="B313" i="4"/>
  <c r="D312" i="4"/>
  <c r="C312" i="4"/>
  <c r="B312" i="4"/>
  <c r="D311" i="4"/>
  <c r="C311" i="4"/>
  <c r="B311" i="4"/>
  <c r="D310" i="4"/>
  <c r="C310" i="4"/>
  <c r="B310" i="4"/>
  <c r="D309" i="4"/>
  <c r="C309" i="4"/>
  <c r="B309" i="4"/>
  <c r="D308" i="4"/>
  <c r="C308" i="4"/>
  <c r="B308" i="4"/>
  <c r="D307" i="4"/>
  <c r="C307" i="4"/>
  <c r="B307" i="4"/>
  <c r="D306" i="4"/>
  <c r="C306" i="4"/>
  <c r="B306" i="4"/>
  <c r="D305" i="4"/>
  <c r="C305" i="4"/>
  <c r="B305" i="4"/>
  <c r="D304" i="4"/>
  <c r="C304" i="4"/>
  <c r="B304" i="4"/>
  <c r="D303" i="4"/>
  <c r="C303" i="4"/>
  <c r="B303" i="4"/>
  <c r="D302" i="4"/>
  <c r="C302" i="4"/>
  <c r="B302" i="4"/>
  <c r="D301" i="4"/>
  <c r="C301" i="4"/>
  <c r="B301" i="4"/>
  <c r="D300" i="4"/>
  <c r="C300" i="4"/>
  <c r="B300" i="4"/>
  <c r="D299" i="4"/>
  <c r="C299" i="4"/>
  <c r="B299" i="4"/>
  <c r="D298" i="4"/>
  <c r="C298" i="4"/>
  <c r="B298" i="4"/>
  <c r="D297" i="4"/>
  <c r="C297" i="4"/>
  <c r="B297" i="4"/>
  <c r="D296" i="4"/>
  <c r="C296" i="4"/>
  <c r="B296" i="4"/>
  <c r="D295" i="4"/>
  <c r="C295" i="4"/>
  <c r="B295" i="4"/>
  <c r="D294" i="4"/>
  <c r="C294" i="4"/>
  <c r="B294" i="4"/>
  <c r="D293" i="4"/>
  <c r="C293" i="4"/>
  <c r="B293" i="4"/>
  <c r="D292" i="4"/>
  <c r="C292" i="4"/>
  <c r="B292" i="4"/>
  <c r="D291" i="4"/>
  <c r="C291" i="4"/>
  <c r="B291" i="4"/>
  <c r="D290" i="4"/>
  <c r="C290" i="4"/>
  <c r="B290" i="4"/>
  <c r="D289" i="4"/>
  <c r="C289" i="4"/>
  <c r="B289" i="4"/>
  <c r="D288" i="4"/>
  <c r="C288" i="4"/>
  <c r="B288" i="4"/>
  <c r="D287" i="4"/>
  <c r="C287" i="4"/>
  <c r="B287" i="4"/>
  <c r="D286" i="4"/>
  <c r="C286" i="4"/>
  <c r="B286" i="4"/>
  <c r="D285" i="4"/>
  <c r="C285" i="4"/>
  <c r="B285" i="4"/>
  <c r="D284" i="4"/>
  <c r="C284" i="4"/>
  <c r="B284" i="4"/>
  <c r="D283" i="4"/>
  <c r="C283" i="4"/>
  <c r="B283" i="4"/>
  <c r="D282" i="4"/>
  <c r="C282" i="4"/>
  <c r="B282" i="4"/>
  <c r="D281" i="4"/>
  <c r="C281" i="4"/>
  <c r="B281" i="4"/>
  <c r="D280" i="4"/>
  <c r="C280" i="4"/>
  <c r="B280" i="4"/>
  <c r="D279" i="4"/>
  <c r="C279" i="4"/>
  <c r="B279" i="4"/>
  <c r="D278" i="4"/>
  <c r="C278" i="4"/>
  <c r="B278" i="4"/>
  <c r="D277" i="4"/>
  <c r="C277" i="4"/>
  <c r="B277" i="4"/>
  <c r="D276" i="4"/>
  <c r="C276" i="4"/>
  <c r="B276" i="4"/>
  <c r="D275" i="4"/>
  <c r="C275" i="4"/>
  <c r="B275" i="4"/>
  <c r="D274" i="4"/>
  <c r="C274" i="4"/>
  <c r="B274" i="4"/>
  <c r="D273" i="4"/>
  <c r="C273" i="4"/>
  <c r="B273" i="4"/>
  <c r="D272" i="4"/>
  <c r="C272" i="4"/>
  <c r="B272" i="4"/>
  <c r="D271" i="4"/>
  <c r="C271" i="4"/>
  <c r="B271" i="4"/>
  <c r="D270" i="4"/>
  <c r="C270" i="4"/>
  <c r="B270" i="4"/>
  <c r="D269" i="4"/>
  <c r="C269" i="4"/>
  <c r="B269" i="4"/>
  <c r="D268" i="4"/>
  <c r="C268" i="4"/>
  <c r="B268" i="4"/>
  <c r="D267" i="4"/>
  <c r="C267" i="4"/>
  <c r="B267" i="4"/>
  <c r="D266" i="4"/>
  <c r="C266" i="4"/>
  <c r="B266" i="4"/>
  <c r="D265" i="4"/>
  <c r="C265" i="4"/>
  <c r="B265" i="4"/>
  <c r="D264" i="4"/>
  <c r="C264" i="4"/>
  <c r="B264" i="4"/>
  <c r="D263" i="4"/>
  <c r="C263" i="4"/>
  <c r="B263" i="4"/>
  <c r="D262" i="4"/>
  <c r="C262" i="4"/>
  <c r="B262" i="4"/>
  <c r="D261" i="4"/>
  <c r="C261" i="4"/>
  <c r="B261" i="4"/>
  <c r="D260" i="4"/>
  <c r="C260" i="4"/>
  <c r="B260" i="4"/>
  <c r="D259" i="4"/>
  <c r="C259" i="4"/>
  <c r="B259" i="4"/>
  <c r="D258" i="4"/>
  <c r="C258" i="4"/>
  <c r="B258" i="4"/>
  <c r="D257" i="4"/>
  <c r="C257" i="4"/>
  <c r="B257" i="4"/>
  <c r="D256" i="4"/>
  <c r="C256" i="4"/>
  <c r="B256" i="4"/>
  <c r="D255" i="4"/>
  <c r="C255" i="4"/>
  <c r="B255" i="4"/>
  <c r="D254" i="4"/>
  <c r="C254" i="4"/>
  <c r="B254" i="4"/>
  <c r="D253" i="4"/>
  <c r="C253" i="4"/>
  <c r="B253" i="4"/>
  <c r="D252" i="4"/>
  <c r="C252" i="4"/>
  <c r="B252" i="4"/>
  <c r="D251" i="4"/>
  <c r="C251" i="4"/>
  <c r="B251" i="4"/>
  <c r="D250" i="4"/>
  <c r="C250" i="4"/>
  <c r="B250" i="4"/>
  <c r="D249" i="4"/>
  <c r="C249" i="4"/>
  <c r="B249" i="4"/>
  <c r="D248" i="4"/>
  <c r="C248" i="4"/>
  <c r="B248" i="4"/>
  <c r="D247" i="4"/>
  <c r="C247" i="4"/>
  <c r="B247" i="4"/>
  <c r="D246" i="4"/>
  <c r="C246" i="4"/>
  <c r="B246" i="4"/>
  <c r="D245" i="4"/>
  <c r="C245" i="4"/>
  <c r="B245" i="4"/>
  <c r="D244" i="4"/>
  <c r="C244" i="4"/>
  <c r="B244" i="4"/>
  <c r="D243" i="4"/>
  <c r="C243" i="4"/>
  <c r="B243" i="4"/>
  <c r="D242" i="4"/>
  <c r="C242" i="4"/>
  <c r="B242" i="4"/>
  <c r="D241" i="4"/>
  <c r="C241" i="4"/>
  <c r="B241" i="4"/>
  <c r="D240" i="4"/>
  <c r="C240" i="4"/>
  <c r="B240" i="4"/>
  <c r="D239" i="4"/>
  <c r="C239" i="4"/>
  <c r="B239" i="4"/>
  <c r="D238" i="4"/>
  <c r="C238" i="4"/>
  <c r="B238" i="4"/>
  <c r="D237" i="4"/>
  <c r="C237" i="4"/>
  <c r="B237" i="4"/>
  <c r="D236" i="4"/>
  <c r="C236" i="4"/>
  <c r="B236" i="4"/>
  <c r="D235" i="4"/>
  <c r="C235" i="4"/>
  <c r="B235" i="4"/>
  <c r="D234" i="4"/>
  <c r="C234" i="4"/>
  <c r="B234" i="4"/>
  <c r="D233" i="4"/>
  <c r="C233" i="4"/>
  <c r="B233" i="4"/>
  <c r="D232" i="4"/>
  <c r="C232" i="4"/>
  <c r="B232" i="4"/>
  <c r="D231" i="4"/>
  <c r="C231" i="4"/>
  <c r="B231" i="4"/>
  <c r="D230" i="4"/>
  <c r="C230" i="4"/>
  <c r="B230" i="4"/>
  <c r="D229" i="4"/>
  <c r="C229" i="4"/>
  <c r="B229" i="4"/>
  <c r="D228" i="4"/>
  <c r="C228" i="4"/>
  <c r="B228" i="4"/>
  <c r="D227" i="4"/>
  <c r="C227" i="4"/>
  <c r="B227" i="4"/>
  <c r="D226" i="4"/>
  <c r="C226" i="4"/>
  <c r="B226" i="4"/>
  <c r="D225" i="4"/>
  <c r="C225" i="4"/>
  <c r="B225" i="4"/>
  <c r="D224" i="4"/>
  <c r="C224" i="4"/>
  <c r="B224" i="4"/>
  <c r="D223" i="4"/>
  <c r="C223" i="4"/>
  <c r="B223" i="4"/>
  <c r="D222" i="4"/>
  <c r="C222" i="4"/>
  <c r="B222" i="4"/>
  <c r="D221" i="4"/>
  <c r="C221" i="4"/>
  <c r="B221" i="4"/>
  <c r="D220" i="4"/>
  <c r="C220" i="4"/>
  <c r="B220" i="4"/>
  <c r="D219" i="4"/>
  <c r="C219" i="4"/>
  <c r="B219" i="4"/>
  <c r="D218" i="4"/>
  <c r="C218" i="4"/>
  <c r="B218" i="4"/>
  <c r="D217" i="4"/>
  <c r="C217" i="4"/>
  <c r="B217" i="4"/>
  <c r="D216" i="4"/>
  <c r="C216" i="4"/>
  <c r="B216" i="4"/>
  <c r="D215" i="4"/>
  <c r="C215" i="4"/>
  <c r="B215" i="4"/>
  <c r="D214" i="4"/>
  <c r="C214" i="4"/>
  <c r="B214" i="4"/>
  <c r="D213" i="4"/>
  <c r="C213" i="4"/>
  <c r="B213" i="4"/>
  <c r="D212" i="4"/>
  <c r="C212" i="4"/>
  <c r="B212" i="4"/>
  <c r="D211" i="4"/>
  <c r="C211" i="4"/>
  <c r="B211" i="4"/>
  <c r="D210" i="4"/>
  <c r="C210" i="4"/>
  <c r="B210" i="4"/>
  <c r="D209" i="4"/>
  <c r="C209" i="4"/>
  <c r="B209" i="4"/>
  <c r="D208" i="4"/>
  <c r="C208" i="4"/>
  <c r="B208" i="4"/>
  <c r="D207" i="4"/>
  <c r="C207" i="4"/>
  <c r="B207" i="4"/>
  <c r="D206" i="4"/>
  <c r="C206" i="4"/>
  <c r="B206" i="4"/>
  <c r="D205" i="4"/>
  <c r="C205" i="4"/>
  <c r="B205" i="4"/>
  <c r="D204" i="4"/>
  <c r="C204" i="4"/>
  <c r="B204" i="4"/>
  <c r="D203" i="4"/>
  <c r="C203" i="4"/>
  <c r="B203" i="4"/>
  <c r="D202" i="4"/>
  <c r="C202" i="4"/>
  <c r="B202" i="4"/>
  <c r="D201" i="4"/>
  <c r="C201" i="4"/>
  <c r="B201" i="4"/>
  <c r="D200" i="4"/>
  <c r="C200" i="4"/>
  <c r="B200" i="4"/>
  <c r="D199" i="4"/>
  <c r="C199" i="4"/>
  <c r="B199" i="4"/>
  <c r="D198" i="4"/>
  <c r="C198" i="4"/>
  <c r="B198" i="4"/>
  <c r="D197" i="4"/>
  <c r="C197" i="4"/>
  <c r="B197" i="4"/>
  <c r="D196" i="4"/>
  <c r="C196" i="4"/>
  <c r="B196" i="4"/>
  <c r="D195" i="4"/>
  <c r="C195" i="4"/>
  <c r="B195" i="4"/>
  <c r="D194" i="4"/>
  <c r="C194" i="4"/>
  <c r="B194" i="4"/>
  <c r="D193" i="4"/>
  <c r="C193" i="4"/>
  <c r="B193" i="4"/>
  <c r="D192" i="4"/>
  <c r="C192" i="4"/>
  <c r="B192" i="4"/>
  <c r="D191" i="4"/>
  <c r="C191" i="4"/>
  <c r="B191" i="4"/>
  <c r="D190" i="4"/>
  <c r="C190" i="4"/>
  <c r="B190" i="4"/>
  <c r="D189" i="4"/>
  <c r="C189" i="4"/>
  <c r="B189" i="4"/>
  <c r="D188" i="4"/>
  <c r="C188" i="4"/>
  <c r="B188" i="4"/>
  <c r="D187" i="4"/>
  <c r="C187" i="4"/>
  <c r="B187" i="4"/>
  <c r="D186" i="4"/>
  <c r="C186" i="4"/>
  <c r="B186" i="4"/>
  <c r="D185" i="4"/>
  <c r="C185" i="4"/>
  <c r="B185" i="4"/>
  <c r="D184" i="4"/>
  <c r="C184" i="4"/>
  <c r="B184" i="4"/>
  <c r="D183" i="4"/>
  <c r="C183" i="4"/>
  <c r="B183" i="4"/>
  <c r="D182" i="4"/>
  <c r="C182" i="4"/>
  <c r="B182" i="4"/>
  <c r="D181" i="4"/>
  <c r="C181" i="4"/>
  <c r="B181" i="4"/>
  <c r="D180" i="4"/>
  <c r="C180" i="4"/>
  <c r="B180" i="4"/>
  <c r="D179" i="4"/>
  <c r="C179" i="4"/>
  <c r="B179" i="4"/>
  <c r="D178" i="4"/>
  <c r="C178" i="4"/>
  <c r="B178" i="4"/>
  <c r="D177" i="4"/>
  <c r="C177" i="4"/>
  <c r="B177" i="4"/>
  <c r="D176" i="4"/>
  <c r="C176" i="4"/>
  <c r="B176" i="4"/>
  <c r="D175" i="4"/>
  <c r="C175" i="4"/>
  <c r="B175" i="4"/>
  <c r="D174" i="4"/>
  <c r="C174" i="4"/>
  <c r="B174" i="4"/>
  <c r="D173" i="4"/>
  <c r="C173" i="4"/>
  <c r="B173" i="4"/>
  <c r="D172" i="4"/>
  <c r="C172" i="4"/>
  <c r="B172" i="4"/>
  <c r="D171" i="4"/>
  <c r="C171" i="4"/>
  <c r="B171" i="4"/>
  <c r="D170" i="4"/>
  <c r="C170" i="4"/>
  <c r="B170" i="4"/>
  <c r="D169" i="4"/>
  <c r="C169" i="4"/>
  <c r="B169" i="4"/>
  <c r="D168" i="4"/>
  <c r="C168" i="4"/>
  <c r="B168" i="4"/>
  <c r="D167" i="4"/>
  <c r="C167" i="4"/>
  <c r="B167" i="4"/>
  <c r="D166" i="4"/>
  <c r="C166" i="4"/>
  <c r="B166" i="4"/>
  <c r="D165" i="4"/>
  <c r="C165" i="4"/>
  <c r="B165" i="4"/>
  <c r="D164" i="4"/>
  <c r="C164" i="4"/>
  <c r="B164" i="4"/>
  <c r="D163" i="4"/>
  <c r="C163" i="4"/>
  <c r="B163" i="4"/>
  <c r="D162" i="4"/>
  <c r="C162" i="4"/>
  <c r="B162" i="4"/>
  <c r="D161" i="4"/>
  <c r="C161" i="4"/>
  <c r="B161" i="4"/>
  <c r="D160" i="4"/>
  <c r="C160" i="4"/>
  <c r="B160" i="4"/>
  <c r="D159" i="4"/>
  <c r="C159" i="4"/>
  <c r="B159" i="4"/>
  <c r="D158" i="4"/>
  <c r="C158" i="4"/>
  <c r="B158" i="4"/>
  <c r="D157" i="4"/>
  <c r="C157" i="4"/>
  <c r="B157" i="4"/>
  <c r="D156" i="4"/>
  <c r="C156" i="4"/>
  <c r="B156" i="4"/>
  <c r="D155" i="4"/>
  <c r="C155" i="4"/>
  <c r="B155" i="4"/>
  <c r="D154" i="4"/>
  <c r="C154" i="4"/>
  <c r="B154" i="4"/>
  <c r="D153" i="4"/>
  <c r="C153" i="4"/>
  <c r="B153" i="4"/>
  <c r="D152" i="4"/>
  <c r="C152" i="4"/>
  <c r="B152" i="4"/>
  <c r="D151" i="4"/>
  <c r="C151" i="4"/>
  <c r="B151" i="4"/>
  <c r="D150" i="4"/>
  <c r="C150" i="4"/>
  <c r="B150" i="4"/>
  <c r="D149" i="4"/>
  <c r="C149" i="4"/>
  <c r="B149" i="4"/>
  <c r="D148" i="4"/>
  <c r="C148" i="4"/>
  <c r="B148" i="4"/>
  <c r="D147" i="4"/>
  <c r="C147" i="4"/>
  <c r="B147" i="4"/>
  <c r="D146" i="4"/>
  <c r="C146" i="4"/>
  <c r="B146" i="4"/>
  <c r="D145" i="4"/>
  <c r="C145" i="4"/>
  <c r="B145" i="4"/>
  <c r="D144" i="4"/>
  <c r="C144" i="4"/>
  <c r="B144" i="4"/>
  <c r="D143" i="4"/>
  <c r="C143" i="4"/>
  <c r="B143" i="4"/>
  <c r="D142" i="4"/>
  <c r="C142" i="4"/>
  <c r="B142" i="4"/>
  <c r="D141" i="4"/>
  <c r="C141" i="4"/>
  <c r="B141" i="4"/>
  <c r="D140" i="4"/>
  <c r="C140" i="4"/>
  <c r="B140" i="4"/>
  <c r="D139" i="4"/>
  <c r="C139" i="4"/>
  <c r="B139" i="4"/>
  <c r="D138" i="4"/>
  <c r="C138" i="4"/>
  <c r="B138" i="4"/>
  <c r="D137" i="4"/>
  <c r="C137" i="4"/>
  <c r="B137" i="4"/>
  <c r="D136" i="4"/>
  <c r="C136" i="4"/>
  <c r="B136" i="4"/>
  <c r="D135" i="4"/>
  <c r="C135" i="4"/>
  <c r="B135" i="4"/>
  <c r="D134" i="4"/>
  <c r="C134" i="4"/>
  <c r="B134" i="4"/>
  <c r="D133" i="4"/>
  <c r="C133" i="4"/>
  <c r="B133" i="4"/>
  <c r="D132" i="4"/>
  <c r="C132" i="4"/>
  <c r="B132" i="4"/>
  <c r="D131" i="4"/>
  <c r="C131" i="4"/>
  <c r="B131" i="4"/>
  <c r="D130" i="4"/>
  <c r="C130" i="4"/>
  <c r="B130" i="4"/>
  <c r="D129" i="4"/>
  <c r="C129" i="4"/>
  <c r="B129" i="4"/>
  <c r="D128" i="4"/>
  <c r="C128" i="4"/>
  <c r="B128" i="4"/>
  <c r="D127" i="4"/>
  <c r="C127" i="4"/>
  <c r="B127" i="4"/>
  <c r="D126" i="4"/>
  <c r="C126" i="4"/>
  <c r="B126" i="4"/>
  <c r="D125" i="4"/>
  <c r="C125" i="4"/>
  <c r="B125" i="4"/>
  <c r="D124" i="4"/>
  <c r="C124" i="4"/>
  <c r="B124" i="4"/>
  <c r="D123" i="4"/>
  <c r="C123" i="4"/>
  <c r="B123" i="4"/>
  <c r="D122" i="4"/>
  <c r="C122" i="4"/>
  <c r="B122" i="4"/>
  <c r="D121" i="4"/>
  <c r="C121" i="4"/>
  <c r="B121" i="4"/>
  <c r="D120" i="4"/>
  <c r="C120" i="4"/>
  <c r="B120" i="4"/>
  <c r="D119" i="4"/>
  <c r="C119" i="4"/>
  <c r="B119" i="4"/>
  <c r="D118" i="4"/>
  <c r="C118" i="4"/>
  <c r="B118" i="4"/>
  <c r="D117" i="4"/>
  <c r="C117" i="4"/>
  <c r="B117" i="4"/>
  <c r="D116" i="4"/>
  <c r="C116" i="4"/>
  <c r="B116" i="4"/>
  <c r="D115" i="4"/>
  <c r="C115" i="4"/>
  <c r="B115" i="4"/>
  <c r="D114" i="4"/>
  <c r="C114" i="4"/>
  <c r="B114" i="4"/>
  <c r="D113" i="4"/>
  <c r="C113" i="4"/>
  <c r="B113" i="4"/>
  <c r="D112" i="4"/>
  <c r="C112" i="4"/>
  <c r="B112" i="4"/>
  <c r="D111" i="4"/>
  <c r="C111" i="4"/>
  <c r="B111" i="4"/>
  <c r="D110" i="4"/>
  <c r="C110" i="4"/>
  <c r="B110" i="4"/>
  <c r="D109" i="4"/>
  <c r="C109" i="4"/>
  <c r="B109" i="4"/>
  <c r="D108" i="4"/>
  <c r="C108" i="4"/>
  <c r="B108" i="4"/>
  <c r="D107" i="4"/>
  <c r="C107" i="4"/>
  <c r="B107" i="4"/>
  <c r="D106" i="4"/>
  <c r="C106" i="4"/>
  <c r="B106" i="4"/>
  <c r="D105" i="4"/>
  <c r="C105" i="4"/>
  <c r="B105" i="4"/>
  <c r="D104" i="4"/>
  <c r="C104" i="4"/>
  <c r="B104" i="4"/>
  <c r="D103" i="4"/>
  <c r="C103" i="4"/>
  <c r="B103" i="4"/>
  <c r="D102" i="4"/>
  <c r="C102" i="4"/>
  <c r="B102" i="4"/>
  <c r="D101" i="4"/>
  <c r="C101" i="4"/>
  <c r="B101" i="4"/>
  <c r="D100" i="4"/>
  <c r="C100" i="4"/>
  <c r="B100" i="4"/>
  <c r="D99" i="4"/>
  <c r="C99" i="4"/>
  <c r="B99" i="4"/>
  <c r="D98" i="4"/>
  <c r="C98" i="4"/>
  <c r="B98" i="4"/>
  <c r="D97" i="4"/>
  <c r="C97" i="4"/>
  <c r="B97" i="4"/>
  <c r="D96" i="4"/>
  <c r="C96" i="4"/>
  <c r="B96" i="4"/>
  <c r="D95" i="4"/>
  <c r="C95" i="4"/>
  <c r="B95" i="4"/>
  <c r="D94" i="4"/>
  <c r="C94" i="4"/>
  <c r="B94" i="4"/>
  <c r="D93" i="4"/>
  <c r="C93" i="4"/>
  <c r="B93" i="4"/>
  <c r="D92" i="4"/>
  <c r="C92" i="4"/>
  <c r="B92" i="4"/>
  <c r="D91" i="4"/>
  <c r="C91" i="4"/>
  <c r="B91" i="4"/>
  <c r="D90" i="4"/>
  <c r="C90" i="4"/>
  <c r="B90" i="4"/>
  <c r="D89" i="4"/>
  <c r="C89" i="4"/>
  <c r="B89" i="4"/>
  <c r="D88" i="4"/>
  <c r="C88" i="4"/>
  <c r="B88" i="4"/>
  <c r="D87" i="4"/>
  <c r="C87" i="4"/>
  <c r="B87" i="4"/>
  <c r="D86" i="4"/>
  <c r="C86" i="4"/>
  <c r="B86" i="4"/>
  <c r="D85" i="4"/>
  <c r="C85" i="4"/>
  <c r="B85" i="4"/>
  <c r="D84" i="4"/>
  <c r="C84" i="4"/>
  <c r="B84" i="4"/>
  <c r="D83" i="4"/>
  <c r="C83" i="4"/>
  <c r="B83" i="4"/>
  <c r="D82" i="4"/>
  <c r="C82" i="4"/>
  <c r="B82" i="4"/>
  <c r="D81" i="4"/>
  <c r="C81" i="4"/>
  <c r="B81" i="4"/>
  <c r="D80" i="4"/>
  <c r="C80" i="4"/>
  <c r="B80" i="4"/>
  <c r="D79" i="4"/>
  <c r="C79" i="4"/>
  <c r="B79" i="4"/>
  <c r="D78" i="4"/>
  <c r="C78" i="4"/>
  <c r="B78" i="4"/>
  <c r="D77" i="4"/>
  <c r="C77" i="4"/>
  <c r="B77" i="4"/>
  <c r="D76" i="4"/>
  <c r="C76" i="4"/>
  <c r="B76" i="4"/>
  <c r="D75" i="4"/>
  <c r="C75" i="4"/>
  <c r="B75" i="4"/>
  <c r="D74" i="4"/>
  <c r="C74" i="4"/>
  <c r="B74" i="4"/>
  <c r="D73" i="4"/>
  <c r="C73" i="4"/>
  <c r="B73" i="4"/>
  <c r="D72" i="4"/>
  <c r="C72" i="4"/>
  <c r="B72" i="4"/>
  <c r="D71" i="4"/>
  <c r="C71" i="4"/>
  <c r="B71" i="4"/>
  <c r="D70" i="4"/>
  <c r="C70" i="4"/>
  <c r="B70" i="4"/>
  <c r="D69" i="4"/>
  <c r="C69" i="4"/>
  <c r="B69" i="4"/>
  <c r="D68" i="4"/>
  <c r="C68" i="4"/>
  <c r="B68" i="4"/>
  <c r="D67" i="4"/>
  <c r="C67" i="4"/>
  <c r="B67" i="4"/>
  <c r="D66" i="4"/>
  <c r="C66" i="4"/>
  <c r="B66" i="4"/>
  <c r="D65" i="4"/>
  <c r="C65" i="4"/>
  <c r="B65" i="4"/>
  <c r="D64" i="4"/>
  <c r="C64" i="4"/>
  <c r="B64" i="4"/>
  <c r="D63" i="4"/>
  <c r="C63" i="4"/>
  <c r="B63" i="4"/>
  <c r="D62" i="4"/>
  <c r="C62" i="4"/>
  <c r="B62" i="4"/>
  <c r="D61" i="4"/>
  <c r="C61" i="4"/>
  <c r="B61" i="4"/>
  <c r="D60" i="4"/>
  <c r="C60" i="4"/>
  <c r="B60" i="4"/>
  <c r="D59" i="4"/>
  <c r="C59" i="4"/>
  <c r="B59" i="4"/>
  <c r="D58" i="4"/>
  <c r="C58" i="4"/>
  <c r="B58" i="4"/>
  <c r="D57" i="4"/>
  <c r="C57" i="4"/>
  <c r="B57" i="4"/>
  <c r="D56" i="4"/>
  <c r="C56" i="4"/>
  <c r="B56" i="4"/>
  <c r="D55" i="4"/>
  <c r="C55" i="4"/>
  <c r="B55" i="4"/>
  <c r="D54" i="4"/>
  <c r="C54" i="4"/>
  <c r="B54" i="4"/>
  <c r="D53" i="4"/>
  <c r="C53" i="4"/>
  <c r="B53" i="4"/>
  <c r="D52" i="4"/>
  <c r="C52" i="4"/>
  <c r="B52" i="4"/>
  <c r="D51" i="4"/>
  <c r="C51" i="4"/>
  <c r="B51" i="4"/>
  <c r="D50" i="4"/>
  <c r="C50" i="4"/>
  <c r="B50" i="4"/>
  <c r="D49" i="4"/>
  <c r="C49" i="4"/>
  <c r="B49" i="4"/>
  <c r="D48" i="4"/>
  <c r="C48" i="4"/>
  <c r="B48" i="4"/>
  <c r="D47" i="4"/>
  <c r="C47" i="4"/>
  <c r="B47" i="4"/>
  <c r="D46" i="4"/>
  <c r="C46" i="4"/>
  <c r="B46" i="4"/>
  <c r="D45" i="4"/>
  <c r="C45" i="4"/>
  <c r="B45" i="4"/>
  <c r="D44" i="4"/>
  <c r="C44" i="4"/>
  <c r="B44" i="4"/>
  <c r="D43" i="4"/>
  <c r="C43" i="4"/>
  <c r="B43" i="4"/>
  <c r="D42" i="4"/>
  <c r="C42" i="4"/>
  <c r="B42" i="4"/>
  <c r="D41" i="4"/>
  <c r="C41" i="4"/>
  <c r="B41" i="4"/>
  <c r="D40" i="4"/>
  <c r="C40" i="4"/>
  <c r="B40" i="4"/>
  <c r="D39" i="4"/>
  <c r="C39" i="4"/>
  <c r="B39" i="4"/>
  <c r="D38" i="4"/>
  <c r="C38" i="4"/>
  <c r="B38" i="4"/>
  <c r="D37" i="4"/>
  <c r="C37" i="4"/>
  <c r="B37" i="4"/>
  <c r="D36" i="4"/>
  <c r="C36" i="4"/>
  <c r="B36" i="4"/>
  <c r="D35" i="4"/>
  <c r="C35" i="4"/>
  <c r="B35" i="4"/>
  <c r="D34" i="4"/>
  <c r="C34" i="4"/>
  <c r="B34" i="4"/>
  <c r="D33" i="4"/>
  <c r="C33" i="4"/>
  <c r="B33" i="4"/>
  <c r="D32" i="4"/>
  <c r="C32" i="4"/>
  <c r="B32" i="4"/>
  <c r="D31" i="4"/>
  <c r="C31" i="4"/>
  <c r="B31" i="4"/>
  <c r="D30" i="4"/>
  <c r="C30" i="4"/>
  <c r="B30" i="4"/>
  <c r="D29" i="4"/>
  <c r="C29" i="4"/>
  <c r="B29" i="4"/>
  <c r="D28" i="4"/>
  <c r="C28" i="4"/>
  <c r="B28" i="4"/>
  <c r="D27" i="4"/>
  <c r="C27" i="4"/>
  <c r="B27" i="4"/>
  <c r="D26" i="4"/>
  <c r="C26" i="4"/>
  <c r="B26" i="4"/>
  <c r="D25" i="4"/>
  <c r="C25" i="4"/>
  <c r="B25" i="4"/>
  <c r="D24" i="4"/>
  <c r="C24" i="4"/>
  <c r="B24" i="4"/>
  <c r="D23" i="4"/>
  <c r="C23" i="4"/>
  <c r="B23" i="4"/>
  <c r="D22" i="4"/>
  <c r="C22" i="4"/>
  <c r="B22" i="4"/>
  <c r="D21" i="4"/>
  <c r="C21" i="4"/>
  <c r="B21" i="4"/>
  <c r="D20" i="4"/>
  <c r="C20" i="4"/>
  <c r="B20" i="4"/>
  <c r="D19" i="4"/>
  <c r="C19" i="4"/>
  <c r="B19" i="4"/>
  <c r="D18" i="4"/>
  <c r="C18" i="4"/>
  <c r="B18" i="4"/>
  <c r="D17" i="4"/>
  <c r="C17" i="4"/>
  <c r="B17" i="4"/>
  <c r="D16" i="4"/>
  <c r="C16" i="4"/>
  <c r="B16" i="4"/>
  <c r="D15" i="4"/>
  <c r="C15" i="4"/>
  <c r="B15" i="4"/>
  <c r="D14" i="4"/>
  <c r="C14" i="4"/>
  <c r="B14" i="4"/>
  <c r="D13" i="4"/>
  <c r="C13" i="4"/>
  <c r="B13" i="4"/>
  <c r="D12" i="4"/>
  <c r="C12" i="4"/>
  <c r="B12" i="4"/>
  <c r="D11" i="4"/>
  <c r="C11" i="4"/>
  <c r="B11" i="4"/>
  <c r="D10" i="4"/>
  <c r="C10" i="4"/>
  <c r="B10" i="4"/>
  <c r="D9" i="4"/>
  <c r="C9" i="4"/>
  <c r="B9" i="4"/>
  <c r="D8" i="4"/>
  <c r="C8" i="4"/>
  <c r="B8" i="4"/>
  <c r="D7" i="4"/>
  <c r="C7" i="4"/>
  <c r="B7" i="4"/>
  <c r="D6" i="4"/>
  <c r="C6" i="4"/>
  <c r="B6" i="4"/>
  <c r="D5" i="4"/>
  <c r="C5" i="4"/>
  <c r="B5" i="4"/>
  <c r="D4" i="4"/>
  <c r="C4" i="4"/>
  <c r="B4" i="4"/>
  <c r="B323" i="3"/>
  <c r="B4" i="3"/>
  <c r="A4" i="2"/>
  <c r="C2" i="2"/>
  <c r="D2" i="2" s="1"/>
  <c r="AB1131" i="1"/>
  <c r="S1131" i="1" s="1"/>
  <c r="AA1131" i="1"/>
  <c r="Y1131" i="1"/>
  <c r="W1131" i="1"/>
  <c r="K1131" i="1"/>
  <c r="AB1130" i="1"/>
  <c r="S1130" i="1" s="1"/>
  <c r="AA1130" i="1"/>
  <c r="Y1130" i="1"/>
  <c r="W1130" i="1"/>
  <c r="K1130" i="1"/>
  <c r="AB1129" i="1"/>
  <c r="S1129" i="1" s="1"/>
  <c r="AA1129" i="1"/>
  <c r="Y1129" i="1"/>
  <c r="W1129" i="1"/>
  <c r="K1129" i="1"/>
  <c r="AB1128" i="1"/>
  <c r="S1128" i="1" s="1"/>
  <c r="AA1128" i="1"/>
  <c r="Y1128" i="1"/>
  <c r="W1128" i="1"/>
  <c r="K1128" i="1"/>
  <c r="AB1127" i="1"/>
  <c r="S1127" i="1" s="1"/>
  <c r="AA1127" i="1"/>
  <c r="Y1127" i="1"/>
  <c r="W1127" i="1"/>
  <c r="K1127" i="1"/>
  <c r="AB1126" i="1"/>
  <c r="S1126" i="1" s="1"/>
  <c r="AA1126" i="1"/>
  <c r="Y1126" i="1"/>
  <c r="W1126" i="1"/>
  <c r="K1126" i="1"/>
  <c r="AB1125" i="1"/>
  <c r="S1125" i="1" s="1"/>
  <c r="AA1125" i="1"/>
  <c r="Y1125" i="1"/>
  <c r="W1125" i="1"/>
  <c r="K1125" i="1"/>
  <c r="AB1124" i="1"/>
  <c r="S1124" i="1" s="1"/>
  <c r="AA1124" i="1"/>
  <c r="Y1124" i="1"/>
  <c r="W1124" i="1"/>
  <c r="K1124" i="1"/>
  <c r="AB1123" i="1"/>
  <c r="S1123" i="1" s="1"/>
  <c r="AA1123" i="1"/>
  <c r="Y1123" i="1"/>
  <c r="W1123" i="1"/>
  <c r="K1123" i="1"/>
  <c r="AB1122" i="1"/>
  <c r="S1122" i="1" s="1"/>
  <c r="AA1122" i="1"/>
  <c r="Y1122" i="1"/>
  <c r="W1122" i="1"/>
  <c r="AB1121" i="1"/>
  <c r="S1121" i="1" s="1"/>
  <c r="AA1121" i="1"/>
  <c r="Y1121" i="1"/>
  <c r="W1121" i="1"/>
  <c r="K1121" i="1"/>
  <c r="AB1120" i="1"/>
  <c r="S1120" i="1" s="1"/>
  <c r="AA1120" i="1"/>
  <c r="Y1120" i="1"/>
  <c r="W1120" i="1"/>
  <c r="K1120" i="1"/>
  <c r="AB1119" i="1"/>
  <c r="S1119" i="1" s="1"/>
  <c r="AA1119" i="1"/>
  <c r="Y1119" i="1"/>
  <c r="W1119" i="1"/>
  <c r="K1119" i="1"/>
  <c r="AB1118" i="1"/>
  <c r="S1118" i="1" s="1"/>
  <c r="AA1118" i="1"/>
  <c r="Y1118" i="1"/>
  <c r="W1118" i="1"/>
  <c r="K1118" i="1"/>
  <c r="AB1117" i="1"/>
  <c r="S1117" i="1" s="1"/>
  <c r="AA1117" i="1"/>
  <c r="Y1117" i="1"/>
  <c r="W1117" i="1"/>
  <c r="K1117" i="1"/>
  <c r="AB1116" i="1"/>
  <c r="S1116" i="1" s="1"/>
  <c r="AA1116" i="1"/>
  <c r="Y1116" i="1"/>
  <c r="W1116" i="1"/>
  <c r="K1116" i="1"/>
  <c r="AB1115" i="1"/>
  <c r="S1115" i="1" s="1"/>
  <c r="AA1115" i="1"/>
  <c r="Y1115" i="1"/>
  <c r="W1115" i="1"/>
  <c r="AB1114" i="1"/>
  <c r="S1114" i="1" s="1"/>
  <c r="AA1114" i="1"/>
  <c r="Y1114" i="1"/>
  <c r="W1114" i="1"/>
  <c r="K1114" i="1"/>
  <c r="AB1113" i="1"/>
  <c r="S1113" i="1" s="1"/>
  <c r="AA1113" i="1"/>
  <c r="Y1113" i="1"/>
  <c r="W1113" i="1"/>
  <c r="K1113" i="1"/>
  <c r="AB1112" i="1"/>
  <c r="AA1112" i="1"/>
  <c r="Y1112" i="1"/>
  <c r="W1112" i="1"/>
  <c r="S1112" i="1"/>
  <c r="K1112" i="1"/>
  <c r="AB1111" i="1"/>
  <c r="S1111" i="1" s="1"/>
  <c r="AA1111" i="1"/>
  <c r="Y1111" i="1"/>
  <c r="K1111" i="1"/>
  <c r="AB1110" i="1"/>
  <c r="S1110" i="1" s="1"/>
  <c r="AA1110" i="1"/>
  <c r="Y1110" i="1"/>
  <c r="W1110" i="1"/>
  <c r="K1110" i="1"/>
  <c r="AB1109" i="1"/>
  <c r="AA1109" i="1"/>
  <c r="Y1109" i="1"/>
  <c r="W1109" i="1"/>
  <c r="S1109" i="1"/>
  <c r="K1109" i="1"/>
  <c r="AB1108" i="1"/>
  <c r="S1108" i="1" s="1"/>
  <c r="AA1108" i="1"/>
  <c r="Y1108" i="1"/>
  <c r="W1108" i="1"/>
  <c r="K1108" i="1"/>
  <c r="AB1107" i="1"/>
  <c r="S1107" i="1" s="1"/>
  <c r="AA1107" i="1"/>
  <c r="Y1107" i="1"/>
  <c r="W1107" i="1"/>
  <c r="K1107" i="1"/>
  <c r="AB1106" i="1"/>
  <c r="AA1106" i="1"/>
  <c r="Y1106" i="1"/>
  <c r="W1106" i="1"/>
  <c r="S1106" i="1"/>
  <c r="K1106" i="1"/>
  <c r="AB1105" i="1"/>
  <c r="S1105" i="1" s="1"/>
  <c r="AA1105" i="1"/>
  <c r="Y1105" i="1"/>
  <c r="W1105" i="1"/>
  <c r="K1105" i="1"/>
  <c r="AB1104" i="1"/>
  <c r="S1104" i="1" s="1"/>
  <c r="AA1104" i="1"/>
  <c r="Y1104" i="1"/>
  <c r="W1104" i="1"/>
  <c r="K1104" i="1"/>
  <c r="AB1103" i="1"/>
  <c r="S1103" i="1" s="1"/>
  <c r="AA1103" i="1"/>
  <c r="Y1103" i="1"/>
  <c r="W1103" i="1"/>
  <c r="AB1102" i="1"/>
  <c r="S1102" i="1" s="1"/>
  <c r="AA1102" i="1"/>
  <c r="Y1102" i="1"/>
  <c r="W1102" i="1"/>
  <c r="AB1101" i="1"/>
  <c r="S1101" i="1" s="1"/>
  <c r="AA1101" i="1"/>
  <c r="Y1101" i="1"/>
  <c r="W1101" i="1"/>
  <c r="K1101" i="1"/>
  <c r="AB1100" i="1"/>
  <c r="S1100" i="1" s="1"/>
  <c r="AA1100" i="1"/>
  <c r="Y1100" i="1"/>
  <c r="W1100" i="1"/>
  <c r="K1100" i="1"/>
  <c r="AB1099" i="1"/>
  <c r="S1099" i="1" s="1"/>
  <c r="AA1099" i="1"/>
  <c r="Y1099" i="1"/>
  <c r="W1099" i="1"/>
  <c r="K1099" i="1"/>
  <c r="AB1098" i="1"/>
  <c r="AA1098" i="1"/>
  <c r="Y1098" i="1"/>
  <c r="W1098" i="1"/>
  <c r="S1098" i="1"/>
  <c r="AB1097" i="1"/>
  <c r="S1097" i="1" s="1"/>
  <c r="AA1097" i="1"/>
  <c r="Y1097" i="1"/>
  <c r="W1097" i="1"/>
  <c r="AB1096" i="1"/>
  <c r="S1096" i="1" s="1"/>
  <c r="AA1096" i="1"/>
  <c r="Y1096" i="1"/>
  <c r="W1096" i="1"/>
  <c r="K1096" i="1"/>
  <c r="AB1095" i="1"/>
  <c r="AA1095" i="1"/>
  <c r="Y1095" i="1"/>
  <c r="W1095" i="1"/>
  <c r="S1095" i="1"/>
  <c r="K1095" i="1"/>
  <c r="AB1094" i="1"/>
  <c r="S1094" i="1" s="1"/>
  <c r="AA1094" i="1"/>
  <c r="Y1094" i="1"/>
  <c r="W1094" i="1"/>
  <c r="K1094" i="1"/>
  <c r="AB1093" i="1"/>
  <c r="AA1093" i="1"/>
  <c r="Y1093" i="1"/>
  <c r="W1093" i="1"/>
  <c r="K1093" i="1"/>
  <c r="AB1092" i="1"/>
  <c r="S1092" i="1" s="1"/>
  <c r="AA1092" i="1"/>
  <c r="Y1092" i="1"/>
  <c r="W1092" i="1"/>
  <c r="K1092" i="1"/>
  <c r="AB1091" i="1"/>
  <c r="S1091" i="1" s="1"/>
  <c r="AA1091" i="1"/>
  <c r="Y1091" i="1"/>
  <c r="W1091" i="1"/>
  <c r="K1091" i="1"/>
  <c r="AB1090" i="1"/>
  <c r="S1090" i="1" s="1"/>
  <c r="AA1090" i="1"/>
  <c r="Y1090" i="1"/>
  <c r="W1090" i="1"/>
  <c r="K1090" i="1"/>
  <c r="AB1089" i="1"/>
  <c r="AA1089" i="1"/>
  <c r="Y1089" i="1"/>
  <c r="W1089" i="1"/>
  <c r="S1089" i="1"/>
  <c r="K1089" i="1"/>
  <c r="AB1088" i="1"/>
  <c r="S1088" i="1" s="1"/>
  <c r="AA1088" i="1"/>
  <c r="Y1088" i="1"/>
  <c r="W1088" i="1"/>
  <c r="K1088" i="1"/>
  <c r="AB1087" i="1"/>
  <c r="S1087" i="1" s="1"/>
  <c r="AA1087" i="1"/>
  <c r="Y1087" i="1"/>
  <c r="W1087" i="1"/>
  <c r="K1087" i="1"/>
  <c r="AB1086" i="1"/>
  <c r="AA1086" i="1"/>
  <c r="Y1086" i="1"/>
  <c r="W1086" i="1"/>
  <c r="S1086" i="1"/>
  <c r="K1086" i="1"/>
  <c r="AB1085" i="1"/>
  <c r="S1085" i="1" s="1"/>
  <c r="AA1085" i="1"/>
  <c r="Y1085" i="1"/>
  <c r="W1085" i="1"/>
  <c r="K1085" i="1"/>
  <c r="AB1084" i="1"/>
  <c r="S1084" i="1" s="1"/>
  <c r="AA1084" i="1"/>
  <c r="Y1084" i="1"/>
  <c r="W1084" i="1"/>
  <c r="K1084" i="1"/>
  <c r="AB1083" i="1"/>
  <c r="S1083" i="1" s="1"/>
  <c r="AA1083" i="1"/>
  <c r="Y1083" i="1"/>
  <c r="W1083" i="1"/>
  <c r="K1083" i="1"/>
  <c r="AB1082" i="1"/>
  <c r="S1082" i="1" s="1"/>
  <c r="AA1082" i="1"/>
  <c r="Y1082" i="1"/>
  <c r="W1082" i="1"/>
  <c r="K1082" i="1"/>
  <c r="AB1081" i="1"/>
  <c r="S1081" i="1" s="1"/>
  <c r="AA1081" i="1"/>
  <c r="Y1081" i="1"/>
  <c r="W1081" i="1"/>
  <c r="K1081" i="1"/>
  <c r="AB1080" i="1"/>
  <c r="S1080" i="1" s="1"/>
  <c r="AA1080" i="1"/>
  <c r="Y1080" i="1"/>
  <c r="W1080" i="1"/>
  <c r="K1080" i="1"/>
  <c r="AB1079" i="1"/>
  <c r="S1079" i="1" s="1"/>
  <c r="AA1079" i="1"/>
  <c r="Y1079" i="1"/>
  <c r="W1079" i="1"/>
  <c r="K1079" i="1"/>
  <c r="AB1078" i="1"/>
  <c r="S1078" i="1" s="1"/>
  <c r="AA1078" i="1"/>
  <c r="Y1078" i="1"/>
  <c r="W1078" i="1"/>
  <c r="K1078" i="1"/>
  <c r="AB1077" i="1"/>
  <c r="AA1077" i="1"/>
  <c r="Y1077" i="1"/>
  <c r="W1077" i="1"/>
  <c r="S1077" i="1"/>
  <c r="K1077" i="1"/>
  <c r="AB1076" i="1"/>
  <c r="S1076" i="1" s="1"/>
  <c r="AA1076" i="1"/>
  <c r="Y1076" i="1"/>
  <c r="W1076" i="1"/>
  <c r="K1076" i="1"/>
  <c r="AB1075" i="1"/>
  <c r="S1075" i="1" s="1"/>
  <c r="AA1075" i="1"/>
  <c r="Y1075" i="1"/>
  <c r="W1075" i="1"/>
  <c r="K1075" i="1"/>
  <c r="AB1074" i="1"/>
  <c r="AA1074" i="1"/>
  <c r="Y1074" i="1"/>
  <c r="W1074" i="1"/>
  <c r="S1074" i="1"/>
  <c r="K1074" i="1"/>
  <c r="AB1073" i="1"/>
  <c r="S1073" i="1" s="1"/>
  <c r="AA1073" i="1"/>
  <c r="Y1073" i="1"/>
  <c r="W1073" i="1"/>
  <c r="K1073" i="1"/>
  <c r="AB1072" i="1"/>
  <c r="S1072" i="1" s="1"/>
  <c r="AA1072" i="1"/>
  <c r="Y1072" i="1"/>
  <c r="W1072" i="1"/>
  <c r="K1072" i="1"/>
  <c r="AB1071" i="1"/>
  <c r="S1071" i="1" s="1"/>
  <c r="AA1071" i="1"/>
  <c r="Y1071" i="1"/>
  <c r="W1071" i="1"/>
  <c r="K1071" i="1"/>
  <c r="AB1070" i="1"/>
  <c r="S1070" i="1" s="1"/>
  <c r="AA1070" i="1"/>
  <c r="Y1070" i="1"/>
  <c r="W1070" i="1"/>
  <c r="K1070" i="1"/>
  <c r="AB1069" i="1"/>
  <c r="S1069" i="1" s="1"/>
  <c r="AA1069" i="1"/>
  <c r="Y1069" i="1"/>
  <c r="W1069" i="1"/>
  <c r="K1069" i="1"/>
  <c r="AB1068" i="1"/>
  <c r="S1068" i="1" s="1"/>
  <c r="AA1068" i="1"/>
  <c r="Y1068" i="1"/>
  <c r="W1068" i="1"/>
  <c r="K1068" i="1"/>
  <c r="AB1067" i="1"/>
  <c r="S1067" i="1" s="1"/>
  <c r="AA1067" i="1"/>
  <c r="Y1067" i="1"/>
  <c r="W1067" i="1"/>
  <c r="K1067" i="1"/>
  <c r="AB1066" i="1"/>
  <c r="S1066" i="1" s="1"/>
  <c r="AA1066" i="1"/>
  <c r="Y1066" i="1"/>
  <c r="W1066" i="1"/>
  <c r="K1066" i="1"/>
  <c r="AB1065" i="1"/>
  <c r="AA1065" i="1"/>
  <c r="Y1065" i="1"/>
  <c r="W1065" i="1"/>
  <c r="S1065" i="1"/>
  <c r="K1065" i="1"/>
  <c r="AB1064" i="1"/>
  <c r="S1064" i="1" s="1"/>
  <c r="AA1064" i="1"/>
  <c r="Y1064" i="1"/>
  <c r="W1064" i="1"/>
  <c r="K1064" i="1"/>
  <c r="AB1063" i="1"/>
  <c r="S1063" i="1" s="1"/>
  <c r="AA1063" i="1"/>
  <c r="Y1063" i="1"/>
  <c r="W1063" i="1"/>
  <c r="K1063" i="1"/>
  <c r="AB1062" i="1"/>
  <c r="S1062" i="1" s="1"/>
  <c r="AA1062" i="1"/>
  <c r="Y1062" i="1"/>
  <c r="W1062" i="1"/>
  <c r="K1062" i="1"/>
  <c r="AB1061" i="1"/>
  <c r="S1061" i="1" s="1"/>
  <c r="AA1061" i="1"/>
  <c r="Y1061" i="1"/>
  <c r="W1061" i="1"/>
  <c r="K1061" i="1"/>
  <c r="AB1060" i="1"/>
  <c r="S1060" i="1" s="1"/>
  <c r="AA1060" i="1"/>
  <c r="Y1060" i="1"/>
  <c r="W1060" i="1"/>
  <c r="K1060" i="1"/>
  <c r="AB1059" i="1"/>
  <c r="S1059" i="1" s="1"/>
  <c r="AA1059" i="1"/>
  <c r="Y1059" i="1"/>
  <c r="W1059" i="1"/>
  <c r="K1059" i="1"/>
  <c r="AB1058" i="1"/>
  <c r="S1058" i="1" s="1"/>
  <c r="AA1058" i="1"/>
  <c r="Y1058" i="1"/>
  <c r="W1058" i="1"/>
  <c r="K1058" i="1"/>
  <c r="AB1057" i="1"/>
  <c r="AA1057" i="1"/>
  <c r="Y1057" i="1"/>
  <c r="W1057" i="1"/>
  <c r="S1057" i="1"/>
  <c r="K1057" i="1"/>
  <c r="AB1056" i="1"/>
  <c r="S1056" i="1" s="1"/>
  <c r="AA1056" i="1"/>
  <c r="Y1056" i="1"/>
  <c r="W1056" i="1"/>
  <c r="K1056" i="1"/>
  <c r="AB1055" i="1"/>
  <c r="S1055" i="1" s="1"/>
  <c r="AA1055" i="1"/>
  <c r="Y1055" i="1"/>
  <c r="W1055" i="1"/>
  <c r="K1055" i="1"/>
  <c r="AB1054" i="1"/>
  <c r="AA1054" i="1"/>
  <c r="Y1054" i="1"/>
  <c r="W1054" i="1"/>
  <c r="S1054" i="1"/>
  <c r="K1054" i="1"/>
  <c r="AB1053" i="1"/>
  <c r="S1053" i="1" s="1"/>
  <c r="AA1053" i="1"/>
  <c r="Y1053" i="1"/>
  <c r="W1053" i="1"/>
  <c r="K1053" i="1"/>
  <c r="AB1052" i="1"/>
  <c r="S1052" i="1" s="1"/>
  <c r="AA1052" i="1"/>
  <c r="Y1052" i="1"/>
  <c r="W1052" i="1"/>
  <c r="K1052" i="1"/>
  <c r="AB1051" i="1"/>
  <c r="S1051" i="1" s="1"/>
  <c r="AA1051" i="1"/>
  <c r="Y1051" i="1"/>
  <c r="W1051" i="1"/>
  <c r="K1051" i="1"/>
  <c r="AB1050" i="1"/>
  <c r="S1050" i="1" s="1"/>
  <c r="AA1050" i="1"/>
  <c r="Y1050" i="1"/>
  <c r="W1050" i="1"/>
  <c r="K1050" i="1"/>
  <c r="AB1049" i="1"/>
  <c r="S1049" i="1" s="1"/>
  <c r="AA1049" i="1"/>
  <c r="Y1049" i="1"/>
  <c r="W1049" i="1"/>
  <c r="K1049" i="1"/>
  <c r="AB1048" i="1"/>
  <c r="S1048" i="1" s="1"/>
  <c r="AA1048" i="1"/>
  <c r="Y1048" i="1"/>
  <c r="W1048" i="1"/>
  <c r="K1048" i="1"/>
  <c r="AB1047" i="1"/>
  <c r="S1047" i="1" s="1"/>
  <c r="AA1047" i="1"/>
  <c r="Y1047" i="1"/>
  <c r="W1047" i="1"/>
  <c r="K1047" i="1"/>
  <c r="AB1046" i="1"/>
  <c r="S1046" i="1" s="1"/>
  <c r="AA1046" i="1"/>
  <c r="Y1046" i="1"/>
  <c r="W1046" i="1"/>
  <c r="K1046" i="1"/>
  <c r="AB1045" i="1"/>
  <c r="AA1045" i="1"/>
  <c r="Y1045" i="1"/>
  <c r="W1045" i="1"/>
  <c r="S1045" i="1"/>
  <c r="K1045" i="1"/>
  <c r="AB1044" i="1"/>
  <c r="S1044" i="1" s="1"/>
  <c r="AA1044" i="1"/>
  <c r="Y1044" i="1"/>
  <c r="W1044" i="1"/>
  <c r="K1044" i="1"/>
  <c r="AB1043" i="1"/>
  <c r="S1043" i="1" s="1"/>
  <c r="AA1043" i="1"/>
  <c r="Y1043" i="1"/>
  <c r="W1043" i="1"/>
  <c r="K1043" i="1"/>
  <c r="AB1042" i="1"/>
  <c r="S1042" i="1" s="1"/>
  <c r="AA1042" i="1"/>
  <c r="Y1042" i="1"/>
  <c r="W1042" i="1"/>
  <c r="K1042" i="1"/>
  <c r="AB1041" i="1"/>
  <c r="AA1041" i="1"/>
  <c r="Y1041" i="1"/>
  <c r="W1041" i="1"/>
  <c r="S1041" i="1"/>
  <c r="K1041" i="1"/>
  <c r="AB1040" i="1"/>
  <c r="S1040" i="1" s="1"/>
  <c r="AA1040" i="1"/>
  <c r="Y1040" i="1"/>
  <c r="W1040" i="1"/>
  <c r="K1040" i="1"/>
  <c r="AB1039" i="1"/>
  <c r="S1039" i="1" s="1"/>
  <c r="AA1039" i="1"/>
  <c r="Y1039" i="1"/>
  <c r="W1039" i="1"/>
  <c r="K1039" i="1"/>
  <c r="AB1038" i="1"/>
  <c r="S1038" i="1" s="1"/>
  <c r="AA1038" i="1"/>
  <c r="Y1038" i="1"/>
  <c r="W1038" i="1"/>
  <c r="K1038" i="1"/>
  <c r="AB1037" i="1"/>
  <c r="S1037" i="1" s="1"/>
  <c r="AA1037" i="1"/>
  <c r="Y1037" i="1"/>
  <c r="W1037" i="1"/>
  <c r="K1037" i="1"/>
  <c r="AB1036" i="1"/>
  <c r="S1036" i="1" s="1"/>
  <c r="AA1036" i="1"/>
  <c r="Y1036" i="1"/>
  <c r="W1036" i="1"/>
  <c r="K1036" i="1"/>
  <c r="AB1035" i="1"/>
  <c r="S1035" i="1" s="1"/>
  <c r="AA1035" i="1"/>
  <c r="Y1035" i="1"/>
  <c r="W1035" i="1"/>
  <c r="K1035" i="1"/>
  <c r="AB1034" i="1"/>
  <c r="S1034" i="1" s="1"/>
  <c r="AA1034" i="1"/>
  <c r="Y1034" i="1"/>
  <c r="W1034" i="1"/>
  <c r="K1034" i="1"/>
  <c r="AB1033" i="1"/>
  <c r="AA1033" i="1"/>
  <c r="Y1033" i="1"/>
  <c r="W1033" i="1"/>
  <c r="S1033" i="1"/>
  <c r="K1033" i="1"/>
  <c r="AB1032" i="1"/>
  <c r="S1032" i="1" s="1"/>
  <c r="AA1032" i="1"/>
  <c r="Y1032" i="1"/>
  <c r="W1032" i="1"/>
  <c r="K1032" i="1"/>
  <c r="AB1031" i="1"/>
  <c r="S1031" i="1" s="1"/>
  <c r="AA1031" i="1"/>
  <c r="Y1031" i="1"/>
  <c r="W1031" i="1"/>
  <c r="K1031" i="1"/>
  <c r="AB1030" i="1"/>
  <c r="AA1030" i="1"/>
  <c r="Y1030" i="1"/>
  <c r="W1030" i="1"/>
  <c r="S1030" i="1"/>
  <c r="K1030" i="1"/>
  <c r="AB1029" i="1"/>
  <c r="S1029" i="1" s="1"/>
  <c r="AA1029" i="1"/>
  <c r="Y1029" i="1"/>
  <c r="W1029" i="1"/>
  <c r="K1029" i="1"/>
  <c r="AB1028" i="1"/>
  <c r="S1028" i="1" s="1"/>
  <c r="AA1028" i="1"/>
  <c r="Y1028" i="1"/>
  <c r="W1028" i="1"/>
  <c r="K1028" i="1"/>
  <c r="AB1027" i="1"/>
  <c r="S1027" i="1" s="1"/>
  <c r="AA1027" i="1"/>
  <c r="Y1027" i="1"/>
  <c r="W1027" i="1"/>
  <c r="K1027" i="1"/>
  <c r="AB1026" i="1"/>
  <c r="S1026" i="1" s="1"/>
  <c r="AA1026" i="1"/>
  <c r="Y1026" i="1"/>
  <c r="W1026" i="1"/>
  <c r="K1026" i="1"/>
  <c r="AB1025" i="1"/>
  <c r="S1025" i="1" s="1"/>
  <c r="AA1025" i="1"/>
  <c r="Y1025" i="1"/>
  <c r="W1025" i="1"/>
  <c r="K1025" i="1"/>
  <c r="AB1024" i="1"/>
  <c r="S1024" i="1" s="1"/>
  <c r="AA1024" i="1"/>
  <c r="Y1024" i="1"/>
  <c r="W1024" i="1"/>
  <c r="K1024" i="1"/>
  <c r="AB1023" i="1"/>
  <c r="S1023" i="1" s="1"/>
  <c r="AA1023" i="1"/>
  <c r="Y1023" i="1"/>
  <c r="W1023" i="1"/>
  <c r="K1023" i="1"/>
  <c r="AB1022" i="1"/>
  <c r="S1022" i="1" s="1"/>
  <c r="AA1022" i="1"/>
  <c r="Y1022" i="1"/>
  <c r="W1022" i="1"/>
  <c r="K1022" i="1"/>
  <c r="AB1021" i="1"/>
  <c r="S1021" i="1" s="1"/>
  <c r="AA1021" i="1"/>
  <c r="Y1021" i="1"/>
  <c r="W1021" i="1"/>
  <c r="K1021" i="1"/>
  <c r="AB1020" i="1"/>
  <c r="S1020" i="1" s="1"/>
  <c r="AA1020" i="1"/>
  <c r="Y1020" i="1"/>
  <c r="W1020" i="1"/>
  <c r="K1020" i="1"/>
  <c r="AB1019" i="1"/>
  <c r="S1019" i="1" s="1"/>
  <c r="AA1019" i="1"/>
  <c r="Y1019" i="1"/>
  <c r="W1019" i="1"/>
  <c r="K1019" i="1"/>
  <c r="AB1018" i="1"/>
  <c r="S1018" i="1" s="1"/>
  <c r="AA1018" i="1"/>
  <c r="Y1018" i="1"/>
  <c r="W1018" i="1"/>
  <c r="K1018" i="1"/>
  <c r="AB1017" i="1"/>
  <c r="S1017" i="1" s="1"/>
  <c r="AA1017" i="1"/>
  <c r="Y1017" i="1"/>
  <c r="W1017" i="1"/>
  <c r="K1017" i="1"/>
  <c r="AB1016" i="1"/>
  <c r="S1016" i="1" s="1"/>
  <c r="AA1016" i="1"/>
  <c r="Y1016" i="1"/>
  <c r="W1016" i="1"/>
  <c r="K1016" i="1"/>
  <c r="AB1015" i="1"/>
  <c r="S1015" i="1" s="1"/>
  <c r="AA1015" i="1"/>
  <c r="Y1015" i="1"/>
  <c r="W1015" i="1"/>
  <c r="K1015" i="1"/>
  <c r="AB1014" i="1"/>
  <c r="S1014" i="1" s="1"/>
  <c r="AA1014" i="1"/>
  <c r="Y1014" i="1"/>
  <c r="W1014" i="1"/>
  <c r="K1014" i="1"/>
  <c r="AB1013" i="1"/>
  <c r="S1013" i="1" s="1"/>
  <c r="AA1013" i="1"/>
  <c r="Y1013" i="1"/>
  <c r="W1013" i="1"/>
  <c r="K1013" i="1"/>
  <c r="AB1012" i="1"/>
  <c r="AA1012" i="1"/>
  <c r="Y1012" i="1"/>
  <c r="W1012" i="1"/>
  <c r="S1012" i="1"/>
  <c r="K1012" i="1"/>
  <c r="AB1011" i="1"/>
  <c r="S1011" i="1" s="1"/>
  <c r="AA1011" i="1"/>
  <c r="Y1011" i="1"/>
  <c r="W1011" i="1"/>
  <c r="K1011" i="1"/>
  <c r="AB1010" i="1"/>
  <c r="S1010" i="1" s="1"/>
  <c r="AA1010" i="1"/>
  <c r="Y1010" i="1"/>
  <c r="W1010" i="1"/>
  <c r="K1010" i="1"/>
  <c r="AB1009" i="1"/>
  <c r="S1009" i="1" s="1"/>
  <c r="AA1009" i="1"/>
  <c r="Y1009" i="1"/>
  <c r="W1009" i="1"/>
  <c r="K1009" i="1"/>
  <c r="AB1008" i="1"/>
  <c r="S1008" i="1" s="1"/>
  <c r="AA1008" i="1"/>
  <c r="Y1008" i="1"/>
  <c r="W1008" i="1"/>
  <c r="K1008" i="1"/>
  <c r="AB1007" i="1"/>
  <c r="S1007" i="1" s="1"/>
  <c r="AA1007" i="1"/>
  <c r="Y1007" i="1"/>
  <c r="W1007" i="1"/>
  <c r="K1007" i="1"/>
  <c r="AB1006" i="1"/>
  <c r="AA1006" i="1"/>
  <c r="Y1006" i="1"/>
  <c r="W1006" i="1"/>
  <c r="S1006" i="1"/>
  <c r="K1006" i="1"/>
  <c r="AB1005" i="1"/>
  <c r="S1005" i="1" s="1"/>
  <c r="AA1005" i="1"/>
  <c r="Y1005" i="1"/>
  <c r="W1005" i="1"/>
  <c r="K1005" i="1"/>
  <c r="AB1004" i="1"/>
  <c r="S1004" i="1" s="1"/>
  <c r="AA1004" i="1"/>
  <c r="Y1004" i="1"/>
  <c r="W1004" i="1"/>
  <c r="AB1003" i="1"/>
  <c r="S1003" i="1" s="1"/>
  <c r="AA1003" i="1"/>
  <c r="Y1003" i="1"/>
  <c r="W1003" i="1"/>
  <c r="K1003" i="1"/>
  <c r="AB1002" i="1"/>
  <c r="S1002" i="1" s="1"/>
  <c r="AA1002" i="1"/>
  <c r="Y1002" i="1"/>
  <c r="W1002" i="1"/>
  <c r="AB1001" i="1"/>
  <c r="S1001" i="1" s="1"/>
  <c r="AA1001" i="1"/>
  <c r="Y1001" i="1"/>
  <c r="W1001" i="1"/>
  <c r="K1001" i="1"/>
  <c r="AB1000" i="1"/>
  <c r="AA1000" i="1"/>
  <c r="Y1000" i="1"/>
  <c r="W1000" i="1"/>
  <c r="S1000" i="1"/>
  <c r="K1000" i="1"/>
  <c r="AB999" i="1"/>
  <c r="S999" i="1" s="1"/>
  <c r="AA999" i="1"/>
  <c r="Y999" i="1"/>
  <c r="W999" i="1"/>
  <c r="K999" i="1"/>
  <c r="AB998" i="1"/>
  <c r="S998" i="1" s="1"/>
  <c r="AA998" i="1"/>
  <c r="Y998" i="1"/>
  <c r="W998" i="1"/>
  <c r="K998" i="1"/>
  <c r="AB997" i="1"/>
  <c r="AA997" i="1"/>
  <c r="Y997" i="1"/>
  <c r="W997" i="1"/>
  <c r="S997" i="1"/>
  <c r="K997" i="1"/>
  <c r="AB996" i="1"/>
  <c r="S996" i="1" s="1"/>
  <c r="AA996" i="1"/>
  <c r="Y996" i="1"/>
  <c r="W996" i="1"/>
  <c r="K996" i="1"/>
  <c r="AB995" i="1"/>
  <c r="S995" i="1" s="1"/>
  <c r="AA995" i="1"/>
  <c r="Y995" i="1"/>
  <c r="W995" i="1"/>
  <c r="K995" i="1"/>
  <c r="AB994" i="1"/>
  <c r="S994" i="1" s="1"/>
  <c r="AA994" i="1"/>
  <c r="Y994" i="1"/>
  <c r="W994" i="1"/>
  <c r="K994" i="1"/>
  <c r="AB993" i="1"/>
  <c r="S993" i="1" s="1"/>
  <c r="AA993" i="1"/>
  <c r="Y993" i="1"/>
  <c r="W993" i="1"/>
  <c r="K993" i="1"/>
  <c r="AB992" i="1"/>
  <c r="AA992" i="1"/>
  <c r="Y992" i="1"/>
  <c r="W992" i="1"/>
  <c r="S992" i="1"/>
  <c r="K992" i="1"/>
  <c r="AB991" i="1"/>
  <c r="S991" i="1" s="1"/>
  <c r="AA991" i="1"/>
  <c r="Y991" i="1"/>
  <c r="W991" i="1"/>
  <c r="K991" i="1"/>
  <c r="AB990" i="1"/>
  <c r="S990" i="1" s="1"/>
  <c r="AA990" i="1"/>
  <c r="Y990" i="1"/>
  <c r="W990" i="1"/>
  <c r="K990" i="1"/>
  <c r="AB989" i="1"/>
  <c r="AA989" i="1"/>
  <c r="Y989" i="1"/>
  <c r="W989" i="1"/>
  <c r="S989" i="1"/>
  <c r="K989" i="1"/>
  <c r="AB988" i="1"/>
  <c r="S988" i="1" s="1"/>
  <c r="AA988" i="1"/>
  <c r="Y988" i="1"/>
  <c r="W988" i="1"/>
  <c r="K988" i="1"/>
  <c r="AB987" i="1"/>
  <c r="AA987" i="1"/>
  <c r="Y987" i="1"/>
  <c r="W987" i="1"/>
  <c r="S987" i="1"/>
  <c r="K987" i="1"/>
  <c r="AB986" i="1"/>
  <c r="S986" i="1" s="1"/>
  <c r="AA986" i="1"/>
  <c r="Y986" i="1"/>
  <c r="W986" i="1"/>
  <c r="K986" i="1"/>
  <c r="AB985" i="1"/>
  <c r="S985" i="1" s="1"/>
  <c r="AA985" i="1"/>
  <c r="Y985" i="1"/>
  <c r="W985" i="1"/>
  <c r="K985" i="1"/>
  <c r="AB984" i="1"/>
  <c r="AA984" i="1"/>
  <c r="Y984" i="1"/>
  <c r="W984" i="1"/>
  <c r="S984" i="1"/>
  <c r="K984" i="1"/>
  <c r="AB983" i="1"/>
  <c r="S983" i="1" s="1"/>
  <c r="AA983" i="1"/>
  <c r="Y983" i="1"/>
  <c r="W983" i="1"/>
  <c r="K983" i="1"/>
  <c r="AB982" i="1"/>
  <c r="S982" i="1" s="1"/>
  <c r="AA982" i="1"/>
  <c r="Y982" i="1"/>
  <c r="W982" i="1"/>
  <c r="AB981" i="1"/>
  <c r="S981" i="1" s="1"/>
  <c r="AA981" i="1"/>
  <c r="Y981" i="1"/>
  <c r="W981" i="1"/>
  <c r="K981" i="1"/>
  <c r="AB980" i="1"/>
  <c r="S980" i="1" s="1"/>
  <c r="AA980" i="1"/>
  <c r="Y980" i="1"/>
  <c r="W980" i="1"/>
  <c r="K980" i="1"/>
  <c r="AB979" i="1"/>
  <c r="S979" i="1" s="1"/>
  <c r="AA979" i="1"/>
  <c r="Y979" i="1"/>
  <c r="W979" i="1"/>
  <c r="K979" i="1"/>
  <c r="AB978" i="1"/>
  <c r="S978" i="1" s="1"/>
  <c r="AA978" i="1"/>
  <c r="Y978" i="1"/>
  <c r="W978" i="1"/>
  <c r="K978" i="1"/>
  <c r="AB977" i="1"/>
  <c r="S977" i="1" s="1"/>
  <c r="AA977" i="1"/>
  <c r="Y977" i="1"/>
  <c r="W977" i="1"/>
  <c r="K977" i="1"/>
  <c r="AB976" i="1"/>
  <c r="S976" i="1" s="1"/>
  <c r="AA976" i="1"/>
  <c r="Y976" i="1"/>
  <c r="W976" i="1"/>
  <c r="K976" i="1"/>
  <c r="AB975" i="1"/>
  <c r="S975" i="1" s="1"/>
  <c r="AA975" i="1"/>
  <c r="Y975" i="1"/>
  <c r="W975" i="1"/>
  <c r="K975" i="1"/>
  <c r="AB974" i="1"/>
  <c r="AA974" i="1"/>
  <c r="Y974" i="1"/>
  <c r="W974" i="1"/>
  <c r="S974" i="1"/>
  <c r="K974" i="1"/>
  <c r="AB973" i="1"/>
  <c r="S973" i="1" s="1"/>
  <c r="AA973" i="1"/>
  <c r="Y973" i="1"/>
  <c r="W973" i="1"/>
  <c r="K973" i="1"/>
  <c r="AB972" i="1"/>
  <c r="S972" i="1" s="1"/>
  <c r="AA972" i="1"/>
  <c r="Y972" i="1"/>
  <c r="W972" i="1"/>
  <c r="K972" i="1"/>
  <c r="AB971" i="1"/>
  <c r="AA971" i="1"/>
  <c r="Y971" i="1"/>
  <c r="W971" i="1"/>
  <c r="S971" i="1"/>
  <c r="K971" i="1"/>
  <c r="AB970" i="1"/>
  <c r="AA970" i="1"/>
  <c r="Y970" i="1"/>
  <c r="W970" i="1"/>
  <c r="K970" i="1"/>
  <c r="AB969" i="1"/>
  <c r="S969" i="1" s="1"/>
  <c r="AA969" i="1"/>
  <c r="Y969" i="1"/>
  <c r="W969" i="1"/>
  <c r="K969" i="1"/>
  <c r="AB968" i="1"/>
  <c r="S968" i="1" s="1"/>
  <c r="AA968" i="1"/>
  <c r="Y968" i="1"/>
  <c r="W968" i="1"/>
  <c r="K968" i="1"/>
  <c r="AB967" i="1"/>
  <c r="S967" i="1" s="1"/>
  <c r="AA967" i="1"/>
  <c r="Y967" i="1"/>
  <c r="W967" i="1"/>
  <c r="K967" i="1"/>
  <c r="AB966" i="1"/>
  <c r="S966" i="1" s="1"/>
  <c r="AA966" i="1"/>
  <c r="Y966" i="1"/>
  <c r="W966" i="1"/>
  <c r="K966" i="1"/>
  <c r="AB965" i="1"/>
  <c r="S965" i="1" s="1"/>
  <c r="AA965" i="1"/>
  <c r="Y965" i="1"/>
  <c r="W965" i="1"/>
  <c r="K965" i="1"/>
  <c r="AB964" i="1"/>
  <c r="S964" i="1" s="1"/>
  <c r="AA964" i="1"/>
  <c r="Y964" i="1"/>
  <c r="W964" i="1"/>
  <c r="K964" i="1"/>
  <c r="AB963" i="1"/>
  <c r="S963" i="1" s="1"/>
  <c r="AA963" i="1"/>
  <c r="Y963" i="1"/>
  <c r="W963" i="1"/>
  <c r="K963" i="1"/>
  <c r="AB962" i="1"/>
  <c r="S962" i="1" s="1"/>
  <c r="AA962" i="1"/>
  <c r="Y962" i="1"/>
  <c r="W962" i="1"/>
  <c r="K962" i="1"/>
  <c r="AB961" i="1"/>
  <c r="S961" i="1" s="1"/>
  <c r="AA961" i="1"/>
  <c r="Y961" i="1"/>
  <c r="W961" i="1"/>
  <c r="K961" i="1"/>
  <c r="AB960" i="1"/>
  <c r="S960" i="1" s="1"/>
  <c r="AA960" i="1"/>
  <c r="Y960" i="1"/>
  <c r="W960" i="1"/>
  <c r="K960" i="1"/>
  <c r="AB959" i="1"/>
  <c r="S959" i="1" s="1"/>
  <c r="AA959" i="1"/>
  <c r="Y959" i="1"/>
  <c r="W959" i="1"/>
  <c r="K959" i="1"/>
  <c r="Y958" i="1"/>
  <c r="W958" i="1"/>
  <c r="S958" i="1"/>
  <c r="K958" i="1"/>
  <c r="AB957" i="1"/>
  <c r="S957" i="1" s="1"/>
  <c r="AA957" i="1"/>
  <c r="Y957" i="1"/>
  <c r="W957" i="1"/>
  <c r="K957" i="1"/>
  <c r="Y956" i="1"/>
  <c r="W956" i="1"/>
  <c r="S956" i="1"/>
  <c r="K956" i="1"/>
  <c r="Y955" i="1"/>
  <c r="W955" i="1"/>
  <c r="S955" i="1"/>
  <c r="K955" i="1"/>
  <c r="AB953" i="1"/>
  <c r="S953" i="1" s="1"/>
  <c r="AA953" i="1"/>
  <c r="Y953" i="1"/>
  <c r="W953" i="1"/>
  <c r="K953" i="1"/>
  <c r="AB952" i="1"/>
  <c r="AA952" i="1"/>
  <c r="Y952" i="1"/>
  <c r="W952" i="1"/>
  <c r="S952" i="1"/>
  <c r="K952" i="1"/>
  <c r="AB951" i="1"/>
  <c r="S951" i="1" s="1"/>
  <c r="AA951" i="1"/>
  <c r="Y951" i="1"/>
  <c r="W951" i="1"/>
  <c r="K951" i="1"/>
  <c r="AB950" i="1"/>
  <c r="S950" i="1" s="1"/>
  <c r="AA950" i="1"/>
  <c r="Y950" i="1"/>
  <c r="W950" i="1"/>
  <c r="K950" i="1"/>
  <c r="AB949" i="1"/>
  <c r="S949" i="1" s="1"/>
  <c r="AA949" i="1"/>
  <c r="Y949" i="1"/>
  <c r="W949" i="1"/>
  <c r="K949" i="1"/>
  <c r="AB948" i="1"/>
  <c r="S948" i="1" s="1"/>
  <c r="AA948" i="1"/>
  <c r="Y948" i="1"/>
  <c r="W948" i="1"/>
  <c r="K948" i="1"/>
  <c r="AB947" i="1"/>
  <c r="S947" i="1" s="1"/>
  <c r="AA947" i="1"/>
  <c r="Y947" i="1"/>
  <c r="W947" i="1"/>
  <c r="K947" i="1"/>
  <c r="AB946" i="1"/>
  <c r="S946" i="1" s="1"/>
  <c r="AA946" i="1"/>
  <c r="Y946" i="1"/>
  <c r="W946" i="1"/>
  <c r="K946" i="1"/>
  <c r="Y945" i="1"/>
  <c r="W945" i="1"/>
  <c r="S945" i="1"/>
  <c r="AB944" i="1"/>
  <c r="S944" i="1" s="1"/>
  <c r="AA944" i="1"/>
  <c r="Y944" i="1"/>
  <c r="W944" i="1"/>
  <c r="K944" i="1"/>
  <c r="Y943" i="1"/>
  <c r="W943" i="1"/>
  <c r="S943" i="1"/>
  <c r="Y942" i="1"/>
  <c r="W942" i="1"/>
  <c r="S942" i="1"/>
  <c r="Y941" i="1"/>
  <c r="W941" i="1"/>
  <c r="K941" i="1"/>
  <c r="Y940" i="1"/>
  <c r="W940" i="1"/>
  <c r="S940" i="1"/>
  <c r="K940" i="1"/>
  <c r="AB939" i="1"/>
  <c r="S939" i="1" s="1"/>
  <c r="AA939" i="1"/>
  <c r="Y939" i="1"/>
  <c r="K939" i="1"/>
  <c r="AB938" i="1"/>
  <c r="S938" i="1" s="1"/>
  <c r="AA938" i="1"/>
  <c r="Y938" i="1"/>
  <c r="W938" i="1"/>
  <c r="K938" i="1"/>
  <c r="Y937" i="1"/>
  <c r="W937" i="1"/>
  <c r="S937" i="1"/>
  <c r="K937" i="1"/>
  <c r="Y936" i="1"/>
  <c r="W936" i="1"/>
  <c r="S936" i="1"/>
  <c r="K936" i="1"/>
  <c r="Y935" i="1"/>
  <c r="W935" i="1"/>
  <c r="S935" i="1"/>
  <c r="K935" i="1"/>
  <c r="AB934" i="1"/>
  <c r="AA934" i="1"/>
  <c r="Y934" i="1"/>
  <c r="W934" i="1"/>
  <c r="AB933" i="1"/>
  <c r="S933" i="1" s="1"/>
  <c r="AA933" i="1"/>
  <c r="Y933" i="1"/>
  <c r="W933" i="1"/>
  <c r="AB932" i="1"/>
  <c r="S932" i="1" s="1"/>
  <c r="AA932" i="1"/>
  <c r="Y932" i="1"/>
  <c r="W932" i="1"/>
  <c r="K932" i="1"/>
  <c r="AA931" i="1"/>
  <c r="Y931" i="1"/>
  <c r="W931" i="1"/>
  <c r="Y930" i="1"/>
  <c r="W930" i="1"/>
  <c r="S930" i="1"/>
  <c r="K930" i="1"/>
  <c r="AB929" i="1"/>
  <c r="S929" i="1" s="1"/>
  <c r="AA929" i="1"/>
  <c r="Y929" i="1"/>
  <c r="W929" i="1"/>
  <c r="K929" i="1"/>
  <c r="Y928" i="1"/>
  <c r="W928" i="1"/>
  <c r="S928" i="1"/>
  <c r="AA927" i="1"/>
  <c r="Y927" i="1"/>
  <c r="W927" i="1"/>
  <c r="S927" i="1"/>
  <c r="Y926" i="1"/>
  <c r="W926" i="1"/>
  <c r="S926" i="1"/>
  <c r="AB925" i="1"/>
  <c r="S925" i="1" s="1"/>
  <c r="AA925" i="1"/>
  <c r="W925" i="1"/>
  <c r="K925" i="1"/>
  <c r="W924" i="1"/>
  <c r="W923" i="1"/>
  <c r="W922" i="1"/>
  <c r="S922" i="1"/>
  <c r="Y921" i="1"/>
  <c r="W921" i="1"/>
  <c r="S921" i="1"/>
  <c r="Y920" i="1"/>
  <c r="W920" i="1"/>
  <c r="S920" i="1"/>
  <c r="Y919" i="1"/>
  <c r="W919" i="1"/>
  <c r="S919" i="1"/>
  <c r="K919" i="1"/>
  <c r="AB918" i="1"/>
  <c r="S918" i="1" s="1"/>
  <c r="AA918" i="1"/>
  <c r="Y918" i="1"/>
  <c r="W918" i="1"/>
  <c r="K918" i="1"/>
  <c r="AB917" i="1"/>
  <c r="S917" i="1" s="1"/>
  <c r="AA917" i="1"/>
  <c r="Y917" i="1"/>
  <c r="W917" i="1"/>
  <c r="K917" i="1"/>
  <c r="AB916" i="1"/>
  <c r="AA916" i="1"/>
  <c r="Y916" i="1"/>
  <c r="W916" i="1"/>
  <c r="S916" i="1"/>
  <c r="K916" i="1"/>
  <c r="AB915" i="1"/>
  <c r="S915" i="1" s="1"/>
  <c r="AA915" i="1"/>
  <c r="Y915" i="1"/>
  <c r="W915" i="1"/>
  <c r="K915" i="1"/>
  <c r="AB914" i="1"/>
  <c r="S914" i="1" s="1"/>
  <c r="AA914" i="1"/>
  <c r="Y914" i="1"/>
  <c r="W914" i="1"/>
  <c r="K914" i="1"/>
  <c r="AB913" i="1"/>
  <c r="S913" i="1" s="1"/>
  <c r="AA913" i="1"/>
  <c r="Y913" i="1"/>
  <c r="W913" i="1"/>
  <c r="K913" i="1"/>
  <c r="AB912" i="1"/>
  <c r="S912" i="1" s="1"/>
  <c r="AA912" i="1"/>
  <c r="Y912" i="1"/>
  <c r="W912" i="1"/>
  <c r="K912" i="1"/>
  <c r="AB911" i="1"/>
  <c r="S911" i="1" s="1"/>
  <c r="AA911" i="1"/>
  <c r="Y911" i="1"/>
  <c r="W911" i="1"/>
  <c r="K911" i="1"/>
  <c r="AB910" i="1"/>
  <c r="S910" i="1" s="1"/>
  <c r="AA910" i="1"/>
  <c r="Y910" i="1"/>
  <c r="W910" i="1"/>
  <c r="K910" i="1"/>
  <c r="AB909" i="1"/>
  <c r="S909" i="1" s="1"/>
  <c r="AA909" i="1"/>
  <c r="W909" i="1"/>
  <c r="AB908" i="1"/>
  <c r="S908" i="1" s="1"/>
  <c r="AA908" i="1"/>
  <c r="Y908" i="1"/>
  <c r="W908" i="1"/>
  <c r="K908" i="1"/>
  <c r="AB907" i="1"/>
  <c r="S907" i="1" s="1"/>
  <c r="AA907" i="1"/>
  <c r="Y907" i="1"/>
  <c r="W907" i="1"/>
  <c r="K907" i="1"/>
  <c r="AB906" i="1"/>
  <c r="AA906" i="1"/>
  <c r="Y906" i="1"/>
  <c r="W906" i="1"/>
  <c r="S906" i="1"/>
  <c r="K906" i="1"/>
  <c r="AB905" i="1"/>
  <c r="S905" i="1" s="1"/>
  <c r="AA905" i="1"/>
  <c r="Y905" i="1"/>
  <c r="W905" i="1"/>
  <c r="K905" i="1"/>
  <c r="AB904" i="1"/>
  <c r="S904" i="1" s="1"/>
  <c r="AA904" i="1"/>
  <c r="Y904" i="1"/>
  <c r="W904" i="1"/>
  <c r="K904" i="1"/>
  <c r="AB903" i="1"/>
  <c r="AA903" i="1"/>
  <c r="Y903" i="1"/>
  <c r="W903" i="1"/>
  <c r="S903" i="1"/>
  <c r="K903" i="1"/>
  <c r="AB902" i="1"/>
  <c r="S902" i="1" s="1"/>
  <c r="AA902" i="1"/>
  <c r="Y902" i="1"/>
  <c r="W902" i="1"/>
  <c r="K902" i="1"/>
  <c r="AB901" i="1"/>
  <c r="S901" i="1" s="1"/>
  <c r="AA901" i="1"/>
  <c r="Y901" i="1"/>
  <c r="W901" i="1"/>
  <c r="K901" i="1"/>
  <c r="AB900" i="1"/>
  <c r="S900" i="1" s="1"/>
  <c r="AA900" i="1"/>
  <c r="Y900" i="1"/>
  <c r="W900" i="1"/>
  <c r="K900" i="1"/>
  <c r="AB899" i="1"/>
  <c r="S899" i="1" s="1"/>
  <c r="AA899" i="1"/>
  <c r="Y899" i="1"/>
  <c r="W899" i="1"/>
  <c r="K899" i="1"/>
  <c r="AB898" i="1"/>
  <c r="S898" i="1" s="1"/>
  <c r="AA898" i="1"/>
  <c r="Y898" i="1"/>
  <c r="W898" i="1"/>
  <c r="K898" i="1"/>
  <c r="AB897" i="1"/>
  <c r="S897" i="1" s="1"/>
  <c r="AA897" i="1"/>
  <c r="Y897" i="1"/>
  <c r="W897" i="1"/>
  <c r="K897" i="1"/>
  <c r="AB896" i="1"/>
  <c r="S896" i="1" s="1"/>
  <c r="AA896" i="1"/>
  <c r="Y896" i="1"/>
  <c r="W896" i="1"/>
  <c r="K896" i="1"/>
  <c r="AB895" i="1"/>
  <c r="S895" i="1" s="1"/>
  <c r="AA895" i="1"/>
  <c r="Y895" i="1"/>
  <c r="W895" i="1"/>
  <c r="K895" i="1"/>
  <c r="AB894" i="1"/>
  <c r="S894" i="1" s="1"/>
  <c r="AA894" i="1"/>
  <c r="Y894" i="1"/>
  <c r="W894" i="1"/>
  <c r="K894" i="1"/>
  <c r="AB893" i="1"/>
  <c r="S893" i="1" s="1"/>
  <c r="AA893" i="1"/>
  <c r="Y893" i="1"/>
  <c r="W893" i="1"/>
  <c r="K893" i="1"/>
  <c r="AB892" i="1"/>
  <c r="S892" i="1" s="1"/>
  <c r="AA892" i="1"/>
  <c r="Y892" i="1"/>
  <c r="W892" i="1"/>
  <c r="K892" i="1"/>
  <c r="AB891" i="1"/>
  <c r="S891" i="1" s="1"/>
  <c r="AA891" i="1"/>
  <c r="Y891" i="1"/>
  <c r="W891" i="1"/>
  <c r="K891" i="1"/>
  <c r="AB890" i="1"/>
  <c r="S890" i="1" s="1"/>
  <c r="AA890" i="1"/>
  <c r="Y890" i="1"/>
  <c r="W890" i="1"/>
  <c r="K890" i="1"/>
  <c r="AB889" i="1"/>
  <c r="S889" i="1" s="1"/>
  <c r="AA889" i="1"/>
  <c r="Y889" i="1"/>
  <c r="W889" i="1"/>
  <c r="K889" i="1"/>
  <c r="AB888" i="1"/>
  <c r="S888" i="1" s="1"/>
  <c r="AA888" i="1"/>
  <c r="Y888" i="1"/>
  <c r="W888" i="1"/>
  <c r="K888" i="1"/>
  <c r="AB887" i="1"/>
  <c r="S887" i="1" s="1"/>
  <c r="AA887" i="1"/>
  <c r="Y887" i="1"/>
  <c r="W887" i="1"/>
  <c r="K887" i="1"/>
  <c r="AB886" i="1"/>
  <c r="AA886" i="1"/>
  <c r="Y886" i="1"/>
  <c r="W886" i="1"/>
  <c r="S886" i="1"/>
  <c r="K886" i="1"/>
  <c r="AB885" i="1"/>
  <c r="S885" i="1" s="1"/>
  <c r="AA885" i="1"/>
  <c r="Y885" i="1"/>
  <c r="W885" i="1"/>
  <c r="K885" i="1"/>
  <c r="AB884" i="1"/>
  <c r="S884" i="1" s="1"/>
  <c r="AA884" i="1"/>
  <c r="Y884" i="1"/>
  <c r="W884" i="1"/>
  <c r="K884" i="1"/>
  <c r="AB883" i="1"/>
  <c r="AA883" i="1"/>
  <c r="Y883" i="1"/>
  <c r="W883" i="1"/>
  <c r="S883" i="1"/>
  <c r="K883" i="1"/>
  <c r="AB882" i="1"/>
  <c r="S882" i="1" s="1"/>
  <c r="AA882" i="1"/>
  <c r="Y882" i="1"/>
  <c r="W882" i="1"/>
  <c r="K882" i="1"/>
  <c r="AB881" i="1"/>
  <c r="S881" i="1" s="1"/>
  <c r="AA881" i="1"/>
  <c r="Y881" i="1"/>
  <c r="W881" i="1"/>
  <c r="K881" i="1"/>
  <c r="AB880" i="1"/>
  <c r="S880" i="1" s="1"/>
  <c r="AA880" i="1"/>
  <c r="Y880" i="1"/>
  <c r="W880" i="1"/>
  <c r="K880" i="1"/>
  <c r="AB879" i="1"/>
  <c r="S879" i="1" s="1"/>
  <c r="AA879" i="1"/>
  <c r="Y879" i="1"/>
  <c r="W879" i="1"/>
  <c r="K879" i="1"/>
  <c r="AB878" i="1"/>
  <c r="S878" i="1" s="1"/>
  <c r="AA878" i="1"/>
  <c r="Y878" i="1"/>
  <c r="W878" i="1"/>
  <c r="K878" i="1"/>
  <c r="AB877" i="1"/>
  <c r="S877" i="1" s="1"/>
  <c r="AA877" i="1"/>
  <c r="Y877" i="1"/>
  <c r="W877" i="1"/>
  <c r="K877" i="1"/>
  <c r="AB876" i="1"/>
  <c r="AA876" i="1"/>
  <c r="Y876" i="1"/>
  <c r="W876" i="1"/>
  <c r="K876" i="1"/>
  <c r="AB875" i="1"/>
  <c r="S875" i="1" s="1"/>
  <c r="AA875" i="1"/>
  <c r="Y875" i="1"/>
  <c r="W875" i="1"/>
  <c r="K875" i="1"/>
  <c r="AB874" i="1"/>
  <c r="S874" i="1" s="1"/>
  <c r="AA874" i="1"/>
  <c r="Y874" i="1"/>
  <c r="W874" i="1"/>
  <c r="K874" i="1"/>
  <c r="AB873" i="1"/>
  <c r="S873" i="1" s="1"/>
  <c r="AA873" i="1"/>
  <c r="Y873" i="1"/>
  <c r="W873" i="1"/>
  <c r="K873" i="1"/>
  <c r="AB872" i="1"/>
  <c r="S872" i="1" s="1"/>
  <c r="AA872" i="1"/>
  <c r="Y872" i="1"/>
  <c r="W872" i="1"/>
  <c r="K872" i="1"/>
  <c r="AB871" i="1"/>
  <c r="S871" i="1" s="1"/>
  <c r="AA871" i="1"/>
  <c r="Y871" i="1"/>
  <c r="W871" i="1"/>
  <c r="K871" i="1"/>
  <c r="AB870" i="1"/>
  <c r="S870" i="1" s="1"/>
  <c r="AA870" i="1"/>
  <c r="Y870" i="1"/>
  <c r="W870" i="1"/>
  <c r="K870" i="1"/>
  <c r="AB869" i="1"/>
  <c r="S869" i="1" s="1"/>
  <c r="AA869" i="1"/>
  <c r="Y869" i="1"/>
  <c r="W869" i="1"/>
  <c r="K869" i="1"/>
  <c r="AB868" i="1"/>
  <c r="S868" i="1" s="1"/>
  <c r="AA868" i="1"/>
  <c r="Y868" i="1"/>
  <c r="W868" i="1"/>
  <c r="K868" i="1"/>
  <c r="AB867" i="1"/>
  <c r="S867" i="1" s="1"/>
  <c r="AA867" i="1"/>
  <c r="Y867" i="1"/>
  <c r="W867" i="1"/>
  <c r="K867" i="1"/>
  <c r="AB866" i="1"/>
  <c r="S866" i="1" s="1"/>
  <c r="AA866" i="1"/>
  <c r="Y866" i="1"/>
  <c r="W866" i="1"/>
  <c r="K866" i="1"/>
  <c r="AB865" i="1"/>
  <c r="AA865" i="1"/>
  <c r="Y865" i="1"/>
  <c r="W865" i="1"/>
  <c r="S865" i="1"/>
  <c r="K865" i="1"/>
  <c r="AB864" i="1"/>
  <c r="S864" i="1" s="1"/>
  <c r="AA864" i="1"/>
  <c r="Y864" i="1"/>
  <c r="W864" i="1"/>
  <c r="K864" i="1"/>
  <c r="AB863" i="1"/>
  <c r="S863" i="1" s="1"/>
  <c r="AA863" i="1"/>
  <c r="Y863" i="1"/>
  <c r="W863" i="1"/>
  <c r="K863" i="1"/>
  <c r="AB862" i="1"/>
  <c r="AA862" i="1"/>
  <c r="Y862" i="1"/>
  <c r="W862" i="1"/>
  <c r="S862" i="1"/>
  <c r="K862" i="1"/>
  <c r="AB861" i="1"/>
  <c r="S861" i="1" s="1"/>
  <c r="AA861" i="1"/>
  <c r="Y861" i="1"/>
  <c r="W861" i="1"/>
  <c r="K861" i="1"/>
  <c r="AB860" i="1"/>
  <c r="S860" i="1" s="1"/>
  <c r="AA860" i="1"/>
  <c r="Y860" i="1"/>
  <c r="W860" i="1"/>
  <c r="K860" i="1"/>
  <c r="AB859" i="1"/>
  <c r="S859" i="1" s="1"/>
  <c r="AA859" i="1"/>
  <c r="Y859" i="1"/>
  <c r="W859" i="1"/>
  <c r="K859" i="1"/>
  <c r="AB858" i="1"/>
  <c r="S858" i="1" s="1"/>
  <c r="AA858" i="1"/>
  <c r="Y858" i="1"/>
  <c r="W858" i="1"/>
  <c r="K858" i="1"/>
  <c r="AB857" i="1"/>
  <c r="S857" i="1" s="1"/>
  <c r="AA857" i="1"/>
  <c r="Y857" i="1"/>
  <c r="W857" i="1"/>
  <c r="K857" i="1"/>
  <c r="AB856" i="1"/>
  <c r="S856" i="1" s="1"/>
  <c r="AA856" i="1"/>
  <c r="Y856" i="1"/>
  <c r="W856" i="1"/>
  <c r="K856" i="1"/>
  <c r="AB855" i="1"/>
  <c r="S855" i="1" s="1"/>
  <c r="AA855" i="1"/>
  <c r="Y855" i="1"/>
  <c r="W855" i="1"/>
  <c r="K855" i="1"/>
  <c r="AB854" i="1"/>
  <c r="S854" i="1" s="1"/>
  <c r="AA854" i="1"/>
  <c r="Y854" i="1"/>
  <c r="W854" i="1"/>
  <c r="K854" i="1"/>
  <c r="AB853" i="1"/>
  <c r="AA853" i="1"/>
  <c r="Y853" i="1"/>
  <c r="W853" i="1"/>
  <c r="S853" i="1"/>
  <c r="K853" i="1"/>
  <c r="AB852" i="1"/>
  <c r="S852" i="1" s="1"/>
  <c r="AA852" i="1"/>
  <c r="Y852" i="1"/>
  <c r="W852" i="1"/>
  <c r="K852" i="1"/>
  <c r="AB851" i="1"/>
  <c r="S851" i="1" s="1"/>
  <c r="AA851" i="1"/>
  <c r="Y851" i="1"/>
  <c r="W851" i="1"/>
  <c r="K851" i="1"/>
  <c r="AB850" i="1"/>
  <c r="AA850" i="1"/>
  <c r="Y850" i="1"/>
  <c r="W850" i="1"/>
  <c r="S850" i="1"/>
  <c r="K850" i="1"/>
  <c r="AB849" i="1"/>
  <c r="AA849" i="1"/>
  <c r="Y849" i="1"/>
  <c r="W849" i="1"/>
  <c r="S849" i="1"/>
  <c r="K849" i="1"/>
  <c r="AB848" i="1"/>
  <c r="S848" i="1" s="1"/>
  <c r="AA848" i="1"/>
  <c r="Y848" i="1"/>
  <c r="W848" i="1"/>
  <c r="K848" i="1"/>
  <c r="AB847" i="1"/>
  <c r="S847" i="1" s="1"/>
  <c r="AA847" i="1"/>
  <c r="Y847" i="1"/>
  <c r="W847" i="1"/>
  <c r="K847" i="1"/>
  <c r="AB846" i="1"/>
  <c r="AA846" i="1"/>
  <c r="Y846" i="1"/>
  <c r="W846" i="1"/>
  <c r="S846" i="1"/>
  <c r="K846" i="1"/>
  <c r="AB845" i="1"/>
  <c r="S845" i="1" s="1"/>
  <c r="AA845" i="1"/>
  <c r="Y845" i="1"/>
  <c r="W845" i="1"/>
  <c r="K845" i="1"/>
  <c r="AB844" i="1"/>
  <c r="S844" i="1" s="1"/>
  <c r="AA844" i="1"/>
  <c r="Y844" i="1"/>
  <c r="W844" i="1"/>
  <c r="K844" i="1"/>
  <c r="AB843" i="1"/>
  <c r="S843" i="1" s="1"/>
  <c r="AA843" i="1"/>
  <c r="Y843" i="1"/>
  <c r="W843" i="1"/>
  <c r="K843" i="1"/>
  <c r="AB842" i="1"/>
  <c r="S842" i="1" s="1"/>
  <c r="AA842" i="1"/>
  <c r="Y842" i="1"/>
  <c r="W842" i="1"/>
  <c r="K842" i="1"/>
  <c r="AB841" i="1"/>
  <c r="S841" i="1" s="1"/>
  <c r="AA841" i="1"/>
  <c r="Y841" i="1"/>
  <c r="W841" i="1"/>
  <c r="K841" i="1"/>
  <c r="AB840" i="1"/>
  <c r="S840" i="1" s="1"/>
  <c r="AA840" i="1"/>
  <c r="Y840" i="1"/>
  <c r="W840" i="1"/>
  <c r="K840" i="1"/>
  <c r="AB839" i="1"/>
  <c r="S839" i="1" s="1"/>
  <c r="AA839" i="1"/>
  <c r="Y839" i="1"/>
  <c r="W839" i="1"/>
  <c r="K839" i="1"/>
  <c r="AB838" i="1"/>
  <c r="S838" i="1" s="1"/>
  <c r="AA838" i="1"/>
  <c r="Y838" i="1"/>
  <c r="W838" i="1"/>
  <c r="K838" i="1"/>
  <c r="AB837" i="1"/>
  <c r="AA837" i="1"/>
  <c r="Y837" i="1"/>
  <c r="W837" i="1"/>
  <c r="S837" i="1"/>
  <c r="K837" i="1"/>
  <c r="AB836" i="1"/>
  <c r="S836" i="1" s="1"/>
  <c r="AA836" i="1"/>
  <c r="Y836" i="1"/>
  <c r="W836" i="1"/>
  <c r="K836" i="1"/>
  <c r="AB835" i="1"/>
  <c r="S835" i="1" s="1"/>
  <c r="AA835" i="1"/>
  <c r="Y835" i="1"/>
  <c r="W835" i="1"/>
  <c r="K835" i="1"/>
  <c r="AB834" i="1"/>
  <c r="AA834" i="1"/>
  <c r="Y834" i="1"/>
  <c r="W834" i="1"/>
  <c r="S834" i="1"/>
  <c r="K834" i="1"/>
  <c r="AB833" i="1"/>
  <c r="S833" i="1" s="1"/>
  <c r="AA833" i="1"/>
  <c r="Y833" i="1"/>
  <c r="W833" i="1"/>
  <c r="K833" i="1"/>
  <c r="AB832" i="1"/>
  <c r="S832" i="1" s="1"/>
  <c r="AA832" i="1"/>
  <c r="Y832" i="1"/>
  <c r="W832" i="1"/>
  <c r="K832" i="1"/>
  <c r="AB831" i="1"/>
  <c r="S831" i="1" s="1"/>
  <c r="AA831" i="1"/>
  <c r="Y831" i="1"/>
  <c r="W831" i="1"/>
  <c r="K831" i="1"/>
  <c r="AB830" i="1"/>
  <c r="S830" i="1" s="1"/>
  <c r="AA830" i="1"/>
  <c r="Y830" i="1"/>
  <c r="W830" i="1"/>
  <c r="K830" i="1"/>
  <c r="AB829" i="1"/>
  <c r="S829" i="1" s="1"/>
  <c r="AA829" i="1"/>
  <c r="Y829" i="1"/>
  <c r="W829" i="1"/>
  <c r="K829" i="1"/>
  <c r="AB828" i="1"/>
  <c r="S828" i="1" s="1"/>
  <c r="AA828" i="1"/>
  <c r="Y828" i="1"/>
  <c r="W828" i="1"/>
  <c r="K828" i="1"/>
  <c r="AB827" i="1"/>
  <c r="S827" i="1" s="1"/>
  <c r="AA827" i="1"/>
  <c r="Y827" i="1"/>
  <c r="W827" i="1"/>
  <c r="K827" i="1"/>
  <c r="AB826" i="1"/>
  <c r="S826" i="1" s="1"/>
  <c r="AA826" i="1"/>
  <c r="Y826" i="1"/>
  <c r="W826" i="1"/>
  <c r="K826" i="1"/>
  <c r="AB825" i="1"/>
  <c r="S825" i="1" s="1"/>
  <c r="AA825" i="1"/>
  <c r="Y825" i="1"/>
  <c r="W825" i="1"/>
  <c r="K825" i="1"/>
  <c r="AB824" i="1"/>
  <c r="S824" i="1" s="1"/>
  <c r="AA824" i="1"/>
  <c r="Y824" i="1"/>
  <c r="W824" i="1"/>
  <c r="K824" i="1"/>
  <c r="AB823" i="1"/>
  <c r="S823" i="1" s="1"/>
  <c r="AA823" i="1"/>
  <c r="Y823" i="1"/>
  <c r="W823" i="1"/>
  <c r="K823" i="1"/>
  <c r="AB822" i="1"/>
  <c r="S822" i="1" s="1"/>
  <c r="AA822" i="1"/>
  <c r="Y822" i="1"/>
  <c r="W822" i="1"/>
  <c r="K822" i="1"/>
  <c r="AB821" i="1"/>
  <c r="AA821" i="1"/>
  <c r="Y821" i="1"/>
  <c r="W821" i="1"/>
  <c r="S821" i="1"/>
  <c r="K821" i="1"/>
  <c r="AN820" i="1"/>
  <c r="AB820" i="1"/>
  <c r="S820" i="1" s="1"/>
  <c r="AA820" i="1"/>
  <c r="Y820" i="1"/>
  <c r="W820" i="1"/>
  <c r="K820" i="1"/>
  <c r="AN819" i="1"/>
  <c r="AB819" i="1"/>
  <c r="S819" i="1" s="1"/>
  <c r="AA819" i="1"/>
  <c r="Y819" i="1"/>
  <c r="W819" i="1"/>
  <c r="K819" i="1"/>
  <c r="AB818" i="1"/>
  <c r="S818" i="1" s="1"/>
  <c r="AA818" i="1"/>
  <c r="Y818" i="1"/>
  <c r="W818" i="1"/>
  <c r="K818" i="1"/>
  <c r="AB817" i="1"/>
  <c r="S817" i="1" s="1"/>
  <c r="AA817" i="1"/>
  <c r="Y817" i="1"/>
  <c r="W817" i="1"/>
  <c r="K817" i="1"/>
  <c r="AB816" i="1"/>
  <c r="S816" i="1" s="1"/>
  <c r="AA816" i="1"/>
  <c r="Y816" i="1"/>
  <c r="W816" i="1"/>
  <c r="K816" i="1"/>
  <c r="AB815" i="1"/>
  <c r="S815" i="1" s="1"/>
  <c r="AA815" i="1"/>
  <c r="Y815" i="1"/>
  <c r="W815" i="1"/>
  <c r="K815" i="1"/>
  <c r="AB814" i="1"/>
  <c r="S814" i="1" s="1"/>
  <c r="AA814" i="1"/>
  <c r="Y814" i="1"/>
  <c r="W814" i="1"/>
  <c r="K814" i="1"/>
  <c r="AN813" i="1"/>
  <c r="AB813" i="1"/>
  <c r="AA813" i="1"/>
  <c r="Y813" i="1"/>
  <c r="W813" i="1"/>
  <c r="S813" i="1"/>
  <c r="K813" i="1"/>
  <c r="AB812" i="1"/>
  <c r="S812" i="1" s="1"/>
  <c r="AA812" i="1"/>
  <c r="Y812" i="1"/>
  <c r="W812" i="1"/>
  <c r="K812" i="1"/>
  <c r="AB811" i="1"/>
  <c r="S811" i="1" s="1"/>
  <c r="AA811" i="1"/>
  <c r="Y811" i="1"/>
  <c r="W811" i="1"/>
  <c r="K811" i="1"/>
  <c r="AN810" i="1"/>
  <c r="AB810" i="1"/>
  <c r="S810" i="1" s="1"/>
  <c r="AA810" i="1"/>
  <c r="Y810" i="1"/>
  <c r="W810" i="1"/>
  <c r="K810" i="1"/>
  <c r="AB809" i="1"/>
  <c r="S809" i="1" s="1"/>
  <c r="AA809" i="1"/>
  <c r="Y809" i="1"/>
  <c r="W809" i="1"/>
  <c r="K809" i="1"/>
  <c r="AB808" i="1"/>
  <c r="S808" i="1" s="1"/>
  <c r="AA808" i="1"/>
  <c r="Y808" i="1"/>
  <c r="W808" i="1"/>
  <c r="K808" i="1"/>
  <c r="AB807" i="1"/>
  <c r="S807" i="1" s="1"/>
  <c r="AA807" i="1"/>
  <c r="Y807" i="1"/>
  <c r="W807" i="1"/>
  <c r="K807" i="1"/>
  <c r="AB806" i="1"/>
  <c r="S806" i="1" s="1"/>
  <c r="AA806" i="1"/>
  <c r="Y806" i="1"/>
  <c r="W806" i="1"/>
  <c r="K806" i="1"/>
  <c r="AB805" i="1"/>
  <c r="S805" i="1" s="1"/>
  <c r="AA805" i="1"/>
  <c r="Y805" i="1"/>
  <c r="W805" i="1"/>
  <c r="K805" i="1"/>
  <c r="AB804" i="1"/>
  <c r="S804" i="1" s="1"/>
  <c r="AA804" i="1"/>
  <c r="Y804" i="1"/>
  <c r="W804" i="1"/>
  <c r="K804" i="1"/>
  <c r="AB803" i="1"/>
  <c r="S803" i="1" s="1"/>
  <c r="AA803" i="1"/>
  <c r="Y803" i="1"/>
  <c r="W803" i="1"/>
  <c r="K803" i="1"/>
  <c r="AB802" i="1"/>
  <c r="S802" i="1" s="1"/>
  <c r="AA802" i="1"/>
  <c r="Y802" i="1"/>
  <c r="W802" i="1"/>
  <c r="K802" i="1"/>
  <c r="AB801" i="1"/>
  <c r="S801" i="1" s="1"/>
  <c r="AA801" i="1"/>
  <c r="Y801" i="1"/>
  <c r="W801" i="1"/>
  <c r="K801" i="1"/>
  <c r="AB800" i="1"/>
  <c r="S800" i="1" s="1"/>
  <c r="AA800" i="1"/>
  <c r="Y800" i="1"/>
  <c r="W800" i="1"/>
  <c r="K800" i="1"/>
  <c r="AN799" i="1"/>
  <c r="AN802" i="1" s="1"/>
  <c r="AB799" i="1"/>
  <c r="S799" i="1" s="1"/>
  <c r="AA799" i="1"/>
  <c r="Y799" i="1"/>
  <c r="W799" i="1"/>
  <c r="K799" i="1"/>
  <c r="AB798" i="1"/>
  <c r="S798" i="1" s="1"/>
  <c r="AA798" i="1"/>
  <c r="Y798" i="1"/>
  <c r="W798" i="1"/>
  <c r="K798" i="1"/>
  <c r="AB797" i="1"/>
  <c r="S797" i="1" s="1"/>
  <c r="AA797" i="1"/>
  <c r="Y797" i="1"/>
  <c r="W797" i="1"/>
  <c r="K797" i="1"/>
  <c r="AB796" i="1"/>
  <c r="S796" i="1" s="1"/>
  <c r="AA796" i="1"/>
  <c r="Y796" i="1"/>
  <c r="W796" i="1"/>
  <c r="K796" i="1"/>
  <c r="AB795" i="1"/>
  <c r="S795" i="1" s="1"/>
  <c r="AA795" i="1"/>
  <c r="Y795" i="1"/>
  <c r="W795" i="1"/>
  <c r="K795" i="1"/>
  <c r="AB794" i="1"/>
  <c r="S794" i="1" s="1"/>
  <c r="AA794" i="1"/>
  <c r="Y794" i="1"/>
  <c r="W794" i="1"/>
  <c r="K794" i="1"/>
  <c r="AB793" i="1"/>
  <c r="S793" i="1" s="1"/>
  <c r="AA793" i="1"/>
  <c r="Y793" i="1"/>
  <c r="W793" i="1"/>
  <c r="K793" i="1"/>
  <c r="AB792" i="1"/>
  <c r="S792" i="1" s="1"/>
  <c r="AA792" i="1"/>
  <c r="Y792" i="1"/>
  <c r="W792" i="1"/>
  <c r="K792" i="1"/>
  <c r="AB791" i="1"/>
  <c r="S791" i="1" s="1"/>
  <c r="AA791" i="1"/>
  <c r="Y791" i="1"/>
  <c r="W791" i="1"/>
  <c r="K791" i="1"/>
  <c r="AN790" i="1"/>
  <c r="AB790" i="1"/>
  <c r="S790" i="1" s="1"/>
  <c r="AA790" i="1"/>
  <c r="Y790" i="1"/>
  <c r="W790" i="1"/>
  <c r="K790" i="1"/>
  <c r="AB789" i="1"/>
  <c r="S789" i="1" s="1"/>
  <c r="AA789" i="1"/>
  <c r="Y789" i="1"/>
  <c r="W789" i="1"/>
  <c r="K789" i="1"/>
  <c r="AN788" i="1"/>
  <c r="AN791" i="1" s="1"/>
  <c r="AB788" i="1"/>
  <c r="S788" i="1" s="1"/>
  <c r="AA788" i="1"/>
  <c r="Y788" i="1"/>
  <c r="W788" i="1"/>
  <c r="K788" i="1"/>
  <c r="AB787" i="1"/>
  <c r="AA787" i="1"/>
  <c r="Y787" i="1"/>
  <c r="W787" i="1"/>
  <c r="S787" i="1"/>
  <c r="K787" i="1"/>
  <c r="AB786" i="1"/>
  <c r="S786" i="1" s="1"/>
  <c r="AA786" i="1"/>
  <c r="Y786" i="1"/>
  <c r="W786" i="1"/>
  <c r="K786" i="1"/>
  <c r="AB785" i="1"/>
  <c r="S785" i="1" s="1"/>
  <c r="AA785" i="1"/>
  <c r="Y785" i="1"/>
  <c r="W785" i="1"/>
  <c r="K785" i="1"/>
  <c r="AB784" i="1"/>
  <c r="AA784" i="1"/>
  <c r="Y784" i="1"/>
  <c r="W784" i="1"/>
  <c r="S784" i="1"/>
  <c r="K784" i="1"/>
  <c r="AB783" i="1"/>
  <c r="AA783" i="1"/>
  <c r="Y783" i="1"/>
  <c r="W783" i="1"/>
  <c r="S783" i="1"/>
  <c r="K783" i="1"/>
  <c r="AB782" i="1"/>
  <c r="S782" i="1" s="1"/>
  <c r="AA782" i="1"/>
  <c r="Y782" i="1"/>
  <c r="W782" i="1"/>
  <c r="K782" i="1"/>
  <c r="AB781" i="1"/>
  <c r="S781" i="1" s="1"/>
  <c r="AA781" i="1"/>
  <c r="Y781" i="1"/>
  <c r="W781" i="1"/>
  <c r="K781" i="1"/>
  <c r="AB780" i="1"/>
  <c r="AA780" i="1"/>
  <c r="Y780" i="1"/>
  <c r="W780" i="1"/>
  <c r="S780" i="1"/>
  <c r="K780" i="1"/>
  <c r="AB779" i="1"/>
  <c r="S779" i="1" s="1"/>
  <c r="AA779" i="1"/>
  <c r="Y779" i="1"/>
  <c r="W779" i="1"/>
  <c r="K779" i="1"/>
  <c r="AB778" i="1"/>
  <c r="S778" i="1" s="1"/>
  <c r="AA778" i="1"/>
  <c r="Y778" i="1"/>
  <c r="W778" i="1"/>
  <c r="K778" i="1"/>
  <c r="AB777" i="1"/>
  <c r="S777" i="1" s="1"/>
  <c r="AA777" i="1"/>
  <c r="Y777" i="1"/>
  <c r="W777" i="1"/>
  <c r="K777" i="1"/>
  <c r="AB776" i="1"/>
  <c r="S776" i="1" s="1"/>
  <c r="AA776" i="1"/>
  <c r="Y776" i="1"/>
  <c r="W776" i="1"/>
  <c r="K776" i="1"/>
  <c r="AB775" i="1"/>
  <c r="S775" i="1" s="1"/>
  <c r="AA775" i="1"/>
  <c r="Y775" i="1"/>
  <c r="W775" i="1"/>
  <c r="K775" i="1"/>
  <c r="AB774" i="1"/>
  <c r="S774" i="1" s="1"/>
  <c r="AA774" i="1"/>
  <c r="Y774" i="1"/>
  <c r="W774" i="1"/>
  <c r="K774" i="1"/>
  <c r="AN773" i="1"/>
  <c r="AB773" i="1"/>
  <c r="AA773" i="1"/>
  <c r="Y773" i="1"/>
  <c r="W773" i="1"/>
  <c r="S773" i="1"/>
  <c r="K773" i="1"/>
  <c r="AB772" i="1"/>
  <c r="S772" i="1" s="1"/>
  <c r="AA772" i="1"/>
  <c r="Y772" i="1"/>
  <c r="W772" i="1"/>
  <c r="K772" i="1"/>
  <c r="AB771" i="1"/>
  <c r="S771" i="1" s="1"/>
  <c r="AA771" i="1"/>
  <c r="Y771" i="1"/>
  <c r="W771" i="1"/>
  <c r="K771" i="1"/>
  <c r="AB770" i="1"/>
  <c r="AA770" i="1"/>
  <c r="Y770" i="1"/>
  <c r="W770" i="1"/>
  <c r="S770" i="1"/>
  <c r="K770" i="1"/>
  <c r="AB769" i="1"/>
  <c r="S769" i="1" s="1"/>
  <c r="AA769" i="1"/>
  <c r="Y769" i="1"/>
  <c r="W769" i="1"/>
  <c r="K769" i="1"/>
  <c r="AB768" i="1"/>
  <c r="S768" i="1" s="1"/>
  <c r="AA768" i="1"/>
  <c r="Y768" i="1"/>
  <c r="W768" i="1"/>
  <c r="K768" i="1"/>
  <c r="AB767" i="1"/>
  <c r="S767" i="1" s="1"/>
  <c r="AA767" i="1"/>
  <c r="Y767" i="1"/>
  <c r="W767" i="1"/>
  <c r="K767" i="1"/>
  <c r="AB766" i="1"/>
  <c r="S766" i="1" s="1"/>
  <c r="AA766" i="1"/>
  <c r="Y766" i="1"/>
  <c r="W766" i="1"/>
  <c r="K766" i="1"/>
  <c r="AB765" i="1"/>
  <c r="S765" i="1" s="1"/>
  <c r="AA765" i="1"/>
  <c r="Y765" i="1"/>
  <c r="W765" i="1"/>
  <c r="K765" i="1"/>
  <c r="AB764" i="1"/>
  <c r="S764" i="1" s="1"/>
  <c r="AA764" i="1"/>
  <c r="Y764" i="1"/>
  <c r="W764" i="1"/>
  <c r="K764" i="1"/>
  <c r="AB763" i="1"/>
  <c r="S763" i="1" s="1"/>
  <c r="AA763" i="1"/>
  <c r="Y763" i="1"/>
  <c r="W763" i="1"/>
  <c r="K763" i="1"/>
  <c r="AB762" i="1"/>
  <c r="S762" i="1" s="1"/>
  <c r="AA762" i="1"/>
  <c r="Y762" i="1"/>
  <c r="W762" i="1"/>
  <c r="K762" i="1"/>
  <c r="AN761" i="1"/>
  <c r="AB761" i="1"/>
  <c r="S761" i="1" s="1"/>
  <c r="AA761" i="1"/>
  <c r="Y761" i="1"/>
  <c r="W761" i="1"/>
  <c r="K761" i="1"/>
  <c r="AB760" i="1"/>
  <c r="S760" i="1" s="1"/>
  <c r="AA760" i="1"/>
  <c r="Y760" i="1"/>
  <c r="W760" i="1"/>
  <c r="K760" i="1"/>
  <c r="AB759" i="1"/>
  <c r="AA759" i="1"/>
  <c r="Y759" i="1"/>
  <c r="W759" i="1"/>
  <c r="S759" i="1"/>
  <c r="K759" i="1"/>
  <c r="AB758" i="1"/>
  <c r="S758" i="1" s="1"/>
  <c r="AA758" i="1"/>
  <c r="Y758" i="1"/>
  <c r="W758" i="1"/>
  <c r="K758" i="1"/>
  <c r="AB757" i="1"/>
  <c r="S757" i="1" s="1"/>
  <c r="AA757" i="1"/>
  <c r="Y757" i="1"/>
  <c r="W757" i="1"/>
  <c r="K757" i="1"/>
  <c r="AB756" i="1"/>
  <c r="S756" i="1" s="1"/>
  <c r="AA756" i="1"/>
  <c r="Y756" i="1"/>
  <c r="W756" i="1"/>
  <c r="K756" i="1"/>
  <c r="AB755" i="1"/>
  <c r="S755" i="1" s="1"/>
  <c r="AA755" i="1"/>
  <c r="Y755" i="1"/>
  <c r="W755" i="1"/>
  <c r="K755" i="1"/>
  <c r="AB754" i="1"/>
  <c r="S754" i="1" s="1"/>
  <c r="AA754" i="1"/>
  <c r="Y754" i="1"/>
  <c r="W754" i="1"/>
  <c r="K754" i="1"/>
  <c r="AB753" i="1"/>
  <c r="S753" i="1" s="1"/>
  <c r="AA753" i="1"/>
  <c r="Y753" i="1"/>
  <c r="W753" i="1"/>
  <c r="K753" i="1"/>
  <c r="AB752" i="1"/>
  <c r="S752" i="1" s="1"/>
  <c r="AA752" i="1"/>
  <c r="Y752" i="1"/>
  <c r="W752" i="1"/>
  <c r="K752" i="1"/>
  <c r="AB751" i="1"/>
  <c r="S751" i="1" s="1"/>
  <c r="AA751" i="1"/>
  <c r="Y751" i="1"/>
  <c r="W751" i="1"/>
  <c r="K751" i="1"/>
  <c r="AB750" i="1"/>
  <c r="S750" i="1" s="1"/>
  <c r="AA750" i="1"/>
  <c r="Y750" i="1"/>
  <c r="W750" i="1"/>
  <c r="K750" i="1"/>
  <c r="AB749" i="1"/>
  <c r="S749" i="1" s="1"/>
  <c r="AA749" i="1"/>
  <c r="Y749" i="1"/>
  <c r="W749" i="1"/>
  <c r="K749" i="1"/>
  <c r="AB748" i="1"/>
  <c r="S748" i="1" s="1"/>
  <c r="AA748" i="1"/>
  <c r="Y748" i="1"/>
  <c r="W748" i="1"/>
  <c r="K748" i="1"/>
  <c r="AB747" i="1"/>
  <c r="S747" i="1" s="1"/>
  <c r="AA747" i="1"/>
  <c r="Y747" i="1"/>
  <c r="W747" i="1"/>
  <c r="K747" i="1"/>
  <c r="AB746" i="1"/>
  <c r="S746" i="1" s="1"/>
  <c r="AA746" i="1"/>
  <c r="Y746" i="1"/>
  <c r="W746" i="1"/>
  <c r="K746" i="1"/>
  <c r="AB745" i="1"/>
  <c r="S745" i="1" s="1"/>
  <c r="AA745" i="1"/>
  <c r="Y745" i="1"/>
  <c r="W745" i="1"/>
  <c r="K745" i="1"/>
  <c r="AB744" i="1"/>
  <c r="S744" i="1" s="1"/>
  <c r="AA744" i="1"/>
  <c r="Y744" i="1"/>
  <c r="W744" i="1"/>
  <c r="K744" i="1"/>
  <c r="AB743" i="1"/>
  <c r="S743" i="1" s="1"/>
  <c r="AA743" i="1"/>
  <c r="Y743" i="1"/>
  <c r="W743" i="1"/>
  <c r="K743" i="1"/>
  <c r="AB742" i="1"/>
  <c r="S742" i="1" s="1"/>
  <c r="AA742" i="1"/>
  <c r="Y742" i="1"/>
  <c r="W742" i="1"/>
  <c r="K742" i="1"/>
  <c r="AB741" i="1"/>
  <c r="S741" i="1" s="1"/>
  <c r="AA741" i="1"/>
  <c r="Y741" i="1"/>
  <c r="W741" i="1"/>
  <c r="K741" i="1"/>
  <c r="AB740" i="1"/>
  <c r="S740" i="1" s="1"/>
  <c r="AA740" i="1"/>
  <c r="Y740" i="1"/>
  <c r="W740" i="1"/>
  <c r="K740" i="1"/>
  <c r="AB739" i="1"/>
  <c r="S739" i="1" s="1"/>
  <c r="AA739" i="1"/>
  <c r="Y739" i="1"/>
  <c r="W739" i="1"/>
  <c r="K739" i="1"/>
  <c r="AB738" i="1"/>
  <c r="S738" i="1" s="1"/>
  <c r="AA738" i="1"/>
  <c r="Y738" i="1"/>
  <c r="W738" i="1"/>
  <c r="K738" i="1"/>
  <c r="AB737" i="1"/>
  <c r="S737" i="1" s="1"/>
  <c r="AA737" i="1"/>
  <c r="Y737" i="1"/>
  <c r="W737" i="1"/>
  <c r="K737" i="1"/>
  <c r="AB736" i="1"/>
  <c r="S736" i="1" s="1"/>
  <c r="AA736" i="1"/>
  <c r="Y736" i="1"/>
  <c r="W736" i="1"/>
  <c r="K736" i="1"/>
  <c r="AB735" i="1"/>
  <c r="S735" i="1" s="1"/>
  <c r="AA735" i="1"/>
  <c r="Y735" i="1"/>
  <c r="W735" i="1"/>
  <c r="K735" i="1"/>
  <c r="AB734" i="1"/>
  <c r="S734" i="1" s="1"/>
  <c r="AA734" i="1"/>
  <c r="Y734" i="1"/>
  <c r="W734" i="1"/>
  <c r="K734" i="1"/>
  <c r="AB733" i="1"/>
  <c r="S733" i="1" s="1"/>
  <c r="AA733" i="1"/>
  <c r="Y733" i="1"/>
  <c r="W733" i="1"/>
  <c r="K733" i="1"/>
  <c r="AB732" i="1"/>
  <c r="S732" i="1" s="1"/>
  <c r="AA732" i="1"/>
  <c r="Y732" i="1"/>
  <c r="W732" i="1"/>
  <c r="K732" i="1"/>
  <c r="AB731" i="1"/>
  <c r="S731" i="1" s="1"/>
  <c r="AA731" i="1"/>
  <c r="Y731" i="1"/>
  <c r="W731" i="1"/>
  <c r="K731" i="1"/>
  <c r="AB730" i="1"/>
  <c r="S730" i="1" s="1"/>
  <c r="AA730" i="1"/>
  <c r="Y730" i="1"/>
  <c r="W730" i="1"/>
  <c r="K730" i="1"/>
  <c r="AB729" i="1"/>
  <c r="S729" i="1" s="1"/>
  <c r="AA729" i="1"/>
  <c r="Y729" i="1"/>
  <c r="W729" i="1"/>
  <c r="K729" i="1"/>
  <c r="AB728" i="1"/>
  <c r="S728" i="1" s="1"/>
  <c r="AA728" i="1"/>
  <c r="Y728" i="1"/>
  <c r="W728" i="1"/>
  <c r="K728" i="1"/>
  <c r="AB727" i="1"/>
  <c r="S727" i="1" s="1"/>
  <c r="AA727" i="1"/>
  <c r="Y727" i="1"/>
  <c r="W727" i="1"/>
  <c r="K727" i="1"/>
  <c r="AB726" i="1"/>
  <c r="S726" i="1" s="1"/>
  <c r="AA726" i="1"/>
  <c r="Y726" i="1"/>
  <c r="W726" i="1"/>
  <c r="K726" i="1"/>
  <c r="AB725" i="1"/>
  <c r="S725" i="1" s="1"/>
  <c r="AA725" i="1"/>
  <c r="Y725" i="1"/>
  <c r="W725" i="1"/>
  <c r="K725" i="1"/>
  <c r="AB724" i="1"/>
  <c r="S724" i="1" s="1"/>
  <c r="AA724" i="1"/>
  <c r="Y724" i="1"/>
  <c r="W724" i="1"/>
  <c r="K724" i="1"/>
  <c r="AB723" i="1"/>
  <c r="S723" i="1" s="1"/>
  <c r="AA723" i="1"/>
  <c r="Y723" i="1"/>
  <c r="W723" i="1"/>
  <c r="K723" i="1"/>
  <c r="AB722" i="1"/>
  <c r="S722" i="1" s="1"/>
  <c r="AA722" i="1"/>
  <c r="Y722" i="1"/>
  <c r="W722" i="1"/>
  <c r="K722" i="1"/>
  <c r="AB721" i="1"/>
  <c r="S721" i="1" s="1"/>
  <c r="AA721" i="1"/>
  <c r="Y721" i="1"/>
  <c r="W721" i="1"/>
  <c r="K721" i="1"/>
  <c r="AB720" i="1"/>
  <c r="S720" i="1" s="1"/>
  <c r="AA720" i="1"/>
  <c r="Y720" i="1"/>
  <c r="W720" i="1"/>
  <c r="K720" i="1"/>
  <c r="AB719" i="1"/>
  <c r="S719" i="1" s="1"/>
  <c r="AA719" i="1"/>
  <c r="Y719" i="1"/>
  <c r="W719" i="1"/>
  <c r="K719" i="1"/>
  <c r="AB718" i="1"/>
  <c r="AA718" i="1"/>
  <c r="Y718" i="1"/>
  <c r="W718" i="1"/>
  <c r="S718" i="1"/>
  <c r="K718" i="1"/>
  <c r="AB717" i="1"/>
  <c r="S717" i="1" s="1"/>
  <c r="AA717" i="1"/>
  <c r="Y717" i="1"/>
  <c r="W717" i="1"/>
  <c r="K717" i="1"/>
  <c r="AB716" i="1"/>
  <c r="S716" i="1" s="1"/>
  <c r="AA716" i="1"/>
  <c r="Y716" i="1"/>
  <c r="W716" i="1"/>
  <c r="K716" i="1"/>
  <c r="AB715" i="1"/>
  <c r="AA715" i="1"/>
  <c r="Y715" i="1"/>
  <c r="W715" i="1"/>
  <c r="S715" i="1"/>
  <c r="K715" i="1"/>
  <c r="AB714" i="1"/>
  <c r="S714" i="1" s="1"/>
  <c r="AA714" i="1"/>
  <c r="Y714" i="1"/>
  <c r="W714" i="1"/>
  <c r="K714" i="1"/>
  <c r="AB713" i="1"/>
  <c r="S713" i="1" s="1"/>
  <c r="AA713" i="1"/>
  <c r="Y713" i="1"/>
  <c r="W713" i="1"/>
  <c r="K713" i="1"/>
  <c r="AB712" i="1"/>
  <c r="S712" i="1" s="1"/>
  <c r="AA712" i="1"/>
  <c r="Y712" i="1"/>
  <c r="W712" i="1"/>
  <c r="K712" i="1"/>
  <c r="AB711" i="1"/>
  <c r="S711" i="1" s="1"/>
  <c r="AA711" i="1"/>
  <c r="Y711" i="1"/>
  <c r="W711" i="1"/>
  <c r="K711" i="1"/>
  <c r="AB710" i="1"/>
  <c r="S710" i="1" s="1"/>
  <c r="AA710" i="1"/>
  <c r="Y710" i="1"/>
  <c r="W710" i="1"/>
  <c r="K710" i="1"/>
  <c r="AB709" i="1"/>
  <c r="S709" i="1" s="1"/>
  <c r="AA709" i="1"/>
  <c r="Y709" i="1"/>
  <c r="W709" i="1"/>
  <c r="K709" i="1"/>
  <c r="AB708" i="1"/>
  <c r="S708" i="1" s="1"/>
  <c r="AA708" i="1"/>
  <c r="Y708" i="1"/>
  <c r="W708" i="1"/>
  <c r="K708" i="1"/>
  <c r="AB707" i="1"/>
  <c r="S707" i="1" s="1"/>
  <c r="AA707" i="1"/>
  <c r="Y707" i="1"/>
  <c r="W707" i="1"/>
  <c r="K707" i="1"/>
  <c r="AB706" i="1"/>
  <c r="S706" i="1" s="1"/>
  <c r="AA706" i="1"/>
  <c r="Y706" i="1"/>
  <c r="W706" i="1"/>
  <c r="K706" i="1"/>
  <c r="AB705" i="1"/>
  <c r="S705" i="1" s="1"/>
  <c r="AA705" i="1"/>
  <c r="Y705" i="1"/>
  <c r="W705" i="1"/>
  <c r="K705" i="1"/>
  <c r="AB704" i="1"/>
  <c r="S704" i="1" s="1"/>
  <c r="AA704" i="1"/>
  <c r="Y704" i="1"/>
  <c r="W704" i="1"/>
  <c r="K704" i="1"/>
  <c r="AB703" i="1"/>
  <c r="S703" i="1" s="1"/>
  <c r="AA703" i="1"/>
  <c r="Y703" i="1"/>
  <c r="W703" i="1"/>
  <c r="K703" i="1"/>
  <c r="AB702" i="1"/>
  <c r="S702" i="1" s="1"/>
  <c r="AA702" i="1"/>
  <c r="Y702" i="1"/>
  <c r="W702" i="1"/>
  <c r="K702" i="1"/>
  <c r="AB701" i="1"/>
  <c r="S701" i="1" s="1"/>
  <c r="AA701" i="1"/>
  <c r="Y701" i="1"/>
  <c r="W701" i="1"/>
  <c r="K701" i="1"/>
  <c r="AB700" i="1"/>
  <c r="S700" i="1" s="1"/>
  <c r="AA700" i="1"/>
  <c r="Y700" i="1"/>
  <c r="W700" i="1"/>
  <c r="K700" i="1"/>
  <c r="AB699" i="1"/>
  <c r="S699" i="1" s="1"/>
  <c r="AA699" i="1"/>
  <c r="Y699" i="1"/>
  <c r="W699" i="1"/>
  <c r="K699" i="1"/>
  <c r="AB698" i="1"/>
  <c r="AA698" i="1"/>
  <c r="Y698" i="1"/>
  <c r="W698" i="1"/>
  <c r="S698" i="1"/>
  <c r="K698" i="1"/>
  <c r="AB697" i="1"/>
  <c r="S697" i="1" s="1"/>
  <c r="AA697" i="1"/>
  <c r="Y697" i="1"/>
  <c r="W697" i="1"/>
  <c r="K697" i="1"/>
  <c r="AB696" i="1"/>
  <c r="S696" i="1" s="1"/>
  <c r="AA696" i="1"/>
  <c r="Y696" i="1"/>
  <c r="W696" i="1"/>
  <c r="K696" i="1"/>
  <c r="AB695" i="1"/>
  <c r="AA695" i="1"/>
  <c r="Y695" i="1"/>
  <c r="W695" i="1"/>
  <c r="S695" i="1"/>
  <c r="K695" i="1"/>
  <c r="AB694" i="1"/>
  <c r="S694" i="1" s="1"/>
  <c r="AA694" i="1"/>
  <c r="Y694" i="1"/>
  <c r="W694" i="1"/>
  <c r="K694" i="1"/>
  <c r="AB693" i="1"/>
  <c r="S693" i="1" s="1"/>
  <c r="AA693" i="1"/>
  <c r="Y693" i="1"/>
  <c r="W693" i="1"/>
  <c r="K693" i="1"/>
  <c r="AB692" i="1"/>
  <c r="S692" i="1" s="1"/>
  <c r="AA692" i="1"/>
  <c r="Y692" i="1"/>
  <c r="W692" i="1"/>
  <c r="K692" i="1"/>
  <c r="AB691" i="1"/>
  <c r="S691" i="1" s="1"/>
  <c r="AA691" i="1"/>
  <c r="Y691" i="1"/>
  <c r="W691" i="1"/>
  <c r="K691" i="1"/>
  <c r="AB690" i="1"/>
  <c r="S690" i="1" s="1"/>
  <c r="AA690" i="1"/>
  <c r="Y690" i="1"/>
  <c r="W690" i="1"/>
  <c r="K690" i="1"/>
  <c r="AB689" i="1"/>
  <c r="S689" i="1" s="1"/>
  <c r="AA689" i="1"/>
  <c r="Y689" i="1"/>
  <c r="W689" i="1"/>
  <c r="K689" i="1"/>
  <c r="AB688" i="1"/>
  <c r="S688" i="1" s="1"/>
  <c r="AA688" i="1"/>
  <c r="Y688" i="1"/>
  <c r="W688" i="1"/>
  <c r="K688" i="1"/>
  <c r="AB687" i="1"/>
  <c r="S687" i="1" s="1"/>
  <c r="AA687" i="1"/>
  <c r="Y687" i="1"/>
  <c r="W687" i="1"/>
  <c r="K687" i="1"/>
  <c r="AB686" i="1"/>
  <c r="AA686" i="1"/>
  <c r="Y686" i="1"/>
  <c r="W686" i="1"/>
  <c r="S686" i="1"/>
  <c r="K686" i="1"/>
  <c r="AB685" i="1"/>
  <c r="S685" i="1" s="1"/>
  <c r="AA685" i="1"/>
  <c r="Y685" i="1"/>
  <c r="W685" i="1"/>
  <c r="K685" i="1"/>
  <c r="AB684" i="1"/>
  <c r="S684" i="1" s="1"/>
  <c r="AA684" i="1"/>
  <c r="Y684" i="1"/>
  <c r="W684" i="1"/>
  <c r="K684" i="1"/>
  <c r="AB683" i="1"/>
  <c r="AA683" i="1"/>
  <c r="Y683" i="1"/>
  <c r="W683" i="1"/>
  <c r="S683" i="1"/>
  <c r="K683" i="1"/>
  <c r="AB682" i="1"/>
  <c r="S682" i="1" s="1"/>
  <c r="AA682" i="1"/>
  <c r="Y682" i="1"/>
  <c r="W682" i="1"/>
  <c r="K682" i="1"/>
  <c r="AB681" i="1"/>
  <c r="S681" i="1" s="1"/>
  <c r="AA681" i="1"/>
  <c r="Y681" i="1"/>
  <c r="W681" i="1"/>
  <c r="K681" i="1"/>
  <c r="AB680" i="1"/>
  <c r="S680" i="1" s="1"/>
  <c r="AA680" i="1"/>
  <c r="Y680" i="1"/>
  <c r="W680" i="1"/>
  <c r="K680" i="1"/>
  <c r="AB679" i="1"/>
  <c r="S679" i="1" s="1"/>
  <c r="AA679" i="1"/>
  <c r="Y679" i="1"/>
  <c r="W679" i="1"/>
  <c r="K679" i="1"/>
  <c r="AB678" i="1"/>
  <c r="S678" i="1" s="1"/>
  <c r="AA678" i="1"/>
  <c r="Y678" i="1"/>
  <c r="W678" i="1"/>
  <c r="K678" i="1"/>
  <c r="AB677" i="1"/>
  <c r="S677" i="1" s="1"/>
  <c r="AA677" i="1"/>
  <c r="Y677" i="1"/>
  <c r="W677" i="1"/>
  <c r="K677" i="1"/>
  <c r="AB676" i="1"/>
  <c r="S676" i="1" s="1"/>
  <c r="AA676" i="1"/>
  <c r="Y676" i="1"/>
  <c r="W676" i="1"/>
  <c r="K676" i="1"/>
  <c r="AB675" i="1"/>
  <c r="S675" i="1" s="1"/>
  <c r="AA675" i="1"/>
  <c r="Y675" i="1"/>
  <c r="W675" i="1"/>
  <c r="K675" i="1"/>
  <c r="AB674" i="1"/>
  <c r="S674" i="1" s="1"/>
  <c r="AA674" i="1"/>
  <c r="Y674" i="1"/>
  <c r="W674" i="1"/>
  <c r="K674" i="1"/>
  <c r="AB673" i="1"/>
  <c r="S673" i="1" s="1"/>
  <c r="AA673" i="1"/>
  <c r="Y673" i="1"/>
  <c r="W673" i="1"/>
  <c r="K673" i="1"/>
  <c r="AB672" i="1"/>
  <c r="S672" i="1" s="1"/>
  <c r="AA672" i="1"/>
  <c r="Y672" i="1"/>
  <c r="W672" i="1"/>
  <c r="K672" i="1"/>
  <c r="AB671" i="1"/>
  <c r="S671" i="1" s="1"/>
  <c r="AA671" i="1"/>
  <c r="Y671" i="1"/>
  <c r="W671" i="1"/>
  <c r="AB670" i="1"/>
  <c r="S670" i="1" s="1"/>
  <c r="AA670" i="1"/>
  <c r="Y670" i="1"/>
  <c r="W670" i="1"/>
  <c r="K670" i="1"/>
  <c r="AB669" i="1"/>
  <c r="S669" i="1" s="1"/>
  <c r="AA669" i="1"/>
  <c r="W669" i="1"/>
  <c r="K669" i="1"/>
  <c r="AB668" i="1"/>
  <c r="S668" i="1" s="1"/>
  <c r="AA668" i="1"/>
  <c r="Y668" i="1"/>
  <c r="W668" i="1"/>
  <c r="K668" i="1"/>
  <c r="AB667" i="1"/>
  <c r="S667" i="1" s="1"/>
  <c r="W667" i="1"/>
  <c r="K667" i="1"/>
  <c r="AB666" i="1"/>
  <c r="S666" i="1" s="1"/>
  <c r="AA666" i="1"/>
  <c r="Y666" i="1"/>
  <c r="W666" i="1"/>
  <c r="K666" i="1"/>
  <c r="AB665" i="1"/>
  <c r="S665" i="1" s="1"/>
  <c r="AA665" i="1"/>
  <c r="Y665" i="1"/>
  <c r="W665" i="1"/>
  <c r="K665" i="1"/>
  <c r="AB664" i="1"/>
  <c r="S664" i="1" s="1"/>
  <c r="AA664" i="1"/>
  <c r="Y664" i="1"/>
  <c r="W664" i="1"/>
  <c r="K664" i="1"/>
  <c r="AB663" i="1"/>
  <c r="S663" i="1" s="1"/>
  <c r="AA663" i="1"/>
  <c r="Y663" i="1"/>
  <c r="W663" i="1"/>
  <c r="K663" i="1"/>
  <c r="AB662" i="1"/>
  <c r="S662" i="1" s="1"/>
  <c r="AA662" i="1"/>
  <c r="Y662" i="1"/>
  <c r="W662" i="1"/>
  <c r="K662" i="1"/>
  <c r="AB661" i="1"/>
  <c r="S661" i="1" s="1"/>
  <c r="AA661" i="1"/>
  <c r="Y661" i="1"/>
  <c r="W661" i="1"/>
  <c r="K661" i="1"/>
  <c r="AB660" i="1"/>
  <c r="S660" i="1" s="1"/>
  <c r="AA660" i="1"/>
  <c r="Y660" i="1"/>
  <c r="W660" i="1"/>
  <c r="K660" i="1"/>
  <c r="AB659" i="1"/>
  <c r="S659" i="1" s="1"/>
  <c r="AA659" i="1"/>
  <c r="Y659" i="1"/>
  <c r="W659" i="1"/>
  <c r="K659" i="1"/>
  <c r="AB658" i="1"/>
  <c r="S658" i="1" s="1"/>
  <c r="AA658" i="1"/>
  <c r="Y658" i="1"/>
  <c r="W658" i="1"/>
  <c r="K658" i="1"/>
  <c r="AB657" i="1"/>
  <c r="S657" i="1" s="1"/>
  <c r="AA657" i="1"/>
  <c r="Y657" i="1"/>
  <c r="W657" i="1"/>
  <c r="K657" i="1"/>
  <c r="AB656" i="1"/>
  <c r="S656" i="1" s="1"/>
  <c r="AA656" i="1"/>
  <c r="Y656" i="1"/>
  <c r="W656" i="1"/>
  <c r="K656" i="1"/>
  <c r="AB655" i="1"/>
  <c r="S655" i="1" s="1"/>
  <c r="Y655" i="1"/>
  <c r="W655" i="1"/>
  <c r="K655" i="1"/>
  <c r="AB654" i="1"/>
  <c r="S654" i="1" s="1"/>
  <c r="AA654" i="1"/>
  <c r="Y654" i="1"/>
  <c r="W654" i="1"/>
  <c r="K654" i="1"/>
  <c r="AB653" i="1"/>
  <c r="S653" i="1" s="1"/>
  <c r="AA653" i="1"/>
  <c r="Y653" i="1"/>
  <c r="W653" i="1"/>
  <c r="K653" i="1"/>
  <c r="AB652" i="1"/>
  <c r="S652" i="1" s="1"/>
  <c r="AA652" i="1"/>
  <c r="Y652" i="1"/>
  <c r="W652" i="1"/>
  <c r="K652" i="1"/>
  <c r="AB651" i="1"/>
  <c r="S651" i="1" s="1"/>
  <c r="AA651" i="1"/>
  <c r="Y651" i="1"/>
  <c r="W651" i="1"/>
  <c r="K651" i="1"/>
  <c r="AB650" i="1"/>
  <c r="S650" i="1" s="1"/>
  <c r="AA650" i="1"/>
  <c r="Y650" i="1"/>
  <c r="W650" i="1"/>
  <c r="K650" i="1"/>
  <c r="G650" i="1"/>
  <c r="AB649" i="1"/>
  <c r="S649" i="1" s="1"/>
  <c r="AA649" i="1"/>
  <c r="Y649" i="1"/>
  <c r="W649" i="1"/>
  <c r="K649" i="1"/>
  <c r="AB648" i="1"/>
  <c r="AA648" i="1"/>
  <c r="Y648" i="1"/>
  <c r="W648" i="1"/>
  <c r="S648" i="1"/>
  <c r="K648" i="1"/>
  <c r="AB647" i="1"/>
  <c r="S647" i="1" s="1"/>
  <c r="AA647" i="1"/>
  <c r="Y647" i="1"/>
  <c r="W647" i="1"/>
  <c r="K647" i="1"/>
  <c r="AB646" i="1"/>
  <c r="S646" i="1" s="1"/>
  <c r="AA646" i="1"/>
  <c r="Y646" i="1"/>
  <c r="W646" i="1"/>
  <c r="K646" i="1"/>
  <c r="AB645" i="1"/>
  <c r="S645" i="1" s="1"/>
  <c r="AA645" i="1"/>
  <c r="Y645" i="1"/>
  <c r="W645" i="1"/>
  <c r="K645" i="1"/>
  <c r="AB644" i="1"/>
  <c r="AA644" i="1"/>
  <c r="Y644" i="1"/>
  <c r="W644" i="1"/>
  <c r="S644" i="1"/>
  <c r="K644" i="1"/>
  <c r="AB643" i="1"/>
  <c r="S643" i="1" s="1"/>
  <c r="AA643" i="1"/>
  <c r="Y643" i="1"/>
  <c r="W643" i="1"/>
  <c r="AB642" i="1"/>
  <c r="AA642" i="1"/>
  <c r="Y642" i="1"/>
  <c r="W642" i="1"/>
  <c r="S642" i="1"/>
  <c r="K642" i="1"/>
  <c r="AB641" i="1"/>
  <c r="S641" i="1" s="1"/>
  <c r="AA641" i="1"/>
  <c r="Y641" i="1"/>
  <c r="W641" i="1"/>
  <c r="K641" i="1"/>
  <c r="AB640" i="1"/>
  <c r="S640" i="1" s="1"/>
  <c r="AA640" i="1"/>
  <c r="Y640" i="1"/>
  <c r="W640" i="1"/>
  <c r="AB639" i="1"/>
  <c r="S639" i="1" s="1"/>
  <c r="AA639" i="1"/>
  <c r="Y639" i="1"/>
  <c r="W639" i="1"/>
  <c r="K639" i="1"/>
  <c r="AB638" i="1"/>
  <c r="S638" i="1" s="1"/>
  <c r="AA638" i="1"/>
  <c r="Y638" i="1"/>
  <c r="W638" i="1"/>
  <c r="K638" i="1"/>
  <c r="AB637" i="1"/>
  <c r="S637" i="1" s="1"/>
  <c r="AA637" i="1"/>
  <c r="Y637" i="1"/>
  <c r="W637" i="1"/>
  <c r="K637" i="1"/>
  <c r="AB636" i="1"/>
  <c r="S636" i="1" s="1"/>
  <c r="AA636" i="1"/>
  <c r="Y636" i="1"/>
  <c r="W636" i="1"/>
  <c r="K636" i="1"/>
  <c r="AB635" i="1"/>
  <c r="S635" i="1" s="1"/>
  <c r="AA635" i="1"/>
  <c r="Y635" i="1"/>
  <c r="W635" i="1"/>
  <c r="K635" i="1"/>
  <c r="AB634" i="1"/>
  <c r="S634" i="1" s="1"/>
  <c r="AA634" i="1"/>
  <c r="Y634" i="1"/>
  <c r="W634" i="1"/>
  <c r="K634" i="1"/>
  <c r="AB633" i="1"/>
  <c r="AA633" i="1"/>
  <c r="Y633" i="1"/>
  <c r="W633" i="1"/>
  <c r="S633" i="1"/>
  <c r="K633" i="1"/>
  <c r="AB632" i="1"/>
  <c r="S632" i="1" s="1"/>
  <c r="AA632" i="1"/>
  <c r="Y632" i="1"/>
  <c r="W632" i="1"/>
  <c r="K632" i="1"/>
  <c r="AB631" i="1"/>
  <c r="S631" i="1" s="1"/>
  <c r="AA631" i="1"/>
  <c r="Y631" i="1"/>
  <c r="W631" i="1"/>
  <c r="K631" i="1"/>
  <c r="AB630" i="1"/>
  <c r="S630" i="1" s="1"/>
  <c r="AA630" i="1"/>
  <c r="Y630" i="1"/>
  <c r="W630" i="1"/>
  <c r="K630" i="1"/>
  <c r="AB629" i="1"/>
  <c r="S629" i="1" s="1"/>
  <c r="AA629" i="1"/>
  <c r="Y629" i="1"/>
  <c r="W629" i="1"/>
  <c r="K629" i="1"/>
  <c r="Y628" i="1"/>
  <c r="W628" i="1"/>
  <c r="S628" i="1"/>
  <c r="K628" i="1"/>
  <c r="Y627" i="1"/>
  <c r="W627" i="1"/>
  <c r="S627" i="1"/>
  <c r="K627" i="1"/>
  <c r="AB626" i="1"/>
  <c r="S626" i="1" s="1"/>
  <c r="Y626" i="1"/>
  <c r="W626" i="1"/>
  <c r="K626" i="1"/>
  <c r="AB625" i="1"/>
  <c r="S625" i="1" s="1"/>
  <c r="AA625" i="1"/>
  <c r="Y625" i="1"/>
  <c r="W625" i="1"/>
  <c r="K625" i="1"/>
  <c r="AB624" i="1"/>
  <c r="S624" i="1" s="1"/>
  <c r="AA624" i="1"/>
  <c r="Y624" i="1"/>
  <c r="W624" i="1"/>
  <c r="K624" i="1"/>
  <c r="AB623" i="1"/>
  <c r="S623" i="1" s="1"/>
  <c r="AA623" i="1"/>
  <c r="Y623" i="1"/>
  <c r="W623" i="1"/>
  <c r="K623" i="1"/>
  <c r="AB622" i="1"/>
  <c r="S622" i="1" s="1"/>
  <c r="AA622" i="1"/>
  <c r="Y622" i="1"/>
  <c r="W622" i="1"/>
  <c r="K622" i="1"/>
  <c r="AB621" i="1"/>
  <c r="S621" i="1" s="1"/>
  <c r="AA621" i="1"/>
  <c r="Y621" i="1"/>
  <c r="W621" i="1"/>
  <c r="K621" i="1"/>
  <c r="AB620" i="1"/>
  <c r="S620" i="1" s="1"/>
  <c r="AA620" i="1"/>
  <c r="Y620" i="1"/>
  <c r="W620" i="1"/>
  <c r="K620" i="1"/>
  <c r="AB619" i="1"/>
  <c r="S619" i="1" s="1"/>
  <c r="AA619" i="1"/>
  <c r="Y619" i="1"/>
  <c r="W619" i="1"/>
  <c r="K619" i="1"/>
  <c r="AB618" i="1"/>
  <c r="S618" i="1" s="1"/>
  <c r="AA618" i="1"/>
  <c r="Y618" i="1"/>
  <c r="W618" i="1"/>
  <c r="K618" i="1"/>
  <c r="AB617" i="1"/>
  <c r="S617" i="1" s="1"/>
  <c r="AA617" i="1"/>
  <c r="Y617" i="1"/>
  <c r="W617" i="1"/>
  <c r="K617" i="1"/>
  <c r="AB616" i="1"/>
  <c r="S616" i="1" s="1"/>
  <c r="AA616" i="1"/>
  <c r="Y616" i="1"/>
  <c r="W616" i="1"/>
  <c r="K616" i="1"/>
  <c r="AB615" i="1"/>
  <c r="S615" i="1" s="1"/>
  <c r="AA615" i="1"/>
  <c r="Y615" i="1"/>
  <c r="W615" i="1"/>
  <c r="K615" i="1"/>
  <c r="AB614" i="1"/>
  <c r="S614" i="1" s="1"/>
  <c r="AA614" i="1"/>
  <c r="Y614" i="1"/>
  <c r="W614" i="1"/>
  <c r="K614" i="1"/>
  <c r="AB613" i="1"/>
  <c r="S613" i="1" s="1"/>
  <c r="AA613" i="1"/>
  <c r="Y613" i="1"/>
  <c r="W613" i="1"/>
  <c r="K613" i="1"/>
  <c r="AB612" i="1"/>
  <c r="S612" i="1" s="1"/>
  <c r="AA612" i="1"/>
  <c r="Y612" i="1"/>
  <c r="W612" i="1"/>
  <c r="K612" i="1"/>
  <c r="AB611" i="1"/>
  <c r="S611" i="1" s="1"/>
  <c r="AA611" i="1"/>
  <c r="Y611" i="1"/>
  <c r="W611" i="1"/>
  <c r="K611" i="1"/>
  <c r="AB610" i="1"/>
  <c r="S610" i="1" s="1"/>
  <c r="AA610" i="1"/>
  <c r="Y610" i="1"/>
  <c r="W610" i="1"/>
  <c r="K610" i="1"/>
  <c r="AB609" i="1"/>
  <c r="S609" i="1" s="1"/>
  <c r="AA609" i="1"/>
  <c r="Y609" i="1"/>
  <c r="W609" i="1"/>
  <c r="K609" i="1"/>
  <c r="AB608" i="1"/>
  <c r="AA608" i="1"/>
  <c r="Y608" i="1"/>
  <c r="W608" i="1"/>
  <c r="K608" i="1"/>
  <c r="AB607" i="1"/>
  <c r="S607" i="1" s="1"/>
  <c r="AA607" i="1"/>
  <c r="Y607" i="1"/>
  <c r="W607" i="1"/>
  <c r="K607" i="1"/>
  <c r="AB606" i="1"/>
  <c r="S606" i="1" s="1"/>
  <c r="AA606" i="1"/>
  <c r="Y606" i="1"/>
  <c r="W606" i="1"/>
  <c r="K606" i="1"/>
  <c r="AB605" i="1"/>
  <c r="S605" i="1" s="1"/>
  <c r="AA605" i="1"/>
  <c r="Y605" i="1"/>
  <c r="W605" i="1"/>
  <c r="K605" i="1"/>
  <c r="AB604" i="1"/>
  <c r="S604" i="1" s="1"/>
  <c r="AA604" i="1"/>
  <c r="Y604" i="1"/>
  <c r="W604" i="1"/>
  <c r="K604" i="1"/>
  <c r="AB603" i="1"/>
  <c r="AA603" i="1"/>
  <c r="Y603" i="1"/>
  <c r="W603" i="1"/>
  <c r="S603" i="1"/>
  <c r="K603" i="1"/>
  <c r="AB602" i="1"/>
  <c r="S602" i="1" s="1"/>
  <c r="AA602" i="1"/>
  <c r="Y602" i="1"/>
  <c r="W602" i="1"/>
  <c r="K602" i="1"/>
  <c r="AB601" i="1"/>
  <c r="S601" i="1" s="1"/>
  <c r="AA601" i="1"/>
  <c r="Y601" i="1"/>
  <c r="W601" i="1"/>
  <c r="K601" i="1"/>
  <c r="AB600" i="1"/>
  <c r="AA600" i="1"/>
  <c r="Y600" i="1"/>
  <c r="W600" i="1"/>
  <c r="S600" i="1"/>
  <c r="K600" i="1"/>
  <c r="AB599" i="1"/>
  <c r="AA599" i="1"/>
  <c r="Y599" i="1"/>
  <c r="W599" i="1"/>
  <c r="S599" i="1"/>
  <c r="K599" i="1"/>
  <c r="AB598" i="1"/>
  <c r="S598" i="1" s="1"/>
  <c r="AA598" i="1"/>
  <c r="Y598" i="1"/>
  <c r="W598" i="1"/>
  <c r="K598" i="1"/>
  <c r="AB597" i="1"/>
  <c r="S597" i="1" s="1"/>
  <c r="AA597" i="1"/>
  <c r="Y597" i="1"/>
  <c r="W597" i="1"/>
  <c r="K597" i="1"/>
  <c r="AB596" i="1"/>
  <c r="AA596" i="1"/>
  <c r="Y596" i="1"/>
  <c r="W596" i="1"/>
  <c r="S596" i="1"/>
  <c r="K596" i="1"/>
  <c r="AB595" i="1"/>
  <c r="S595" i="1" s="1"/>
  <c r="AA595" i="1"/>
  <c r="Y595" i="1"/>
  <c r="W595" i="1"/>
  <c r="K595" i="1"/>
  <c r="AB594" i="1"/>
  <c r="S594" i="1" s="1"/>
  <c r="AA594" i="1"/>
  <c r="Y594" i="1"/>
  <c r="W594" i="1"/>
  <c r="K594" i="1"/>
  <c r="AB593" i="1"/>
  <c r="S593" i="1" s="1"/>
  <c r="AA593" i="1"/>
  <c r="Y593" i="1"/>
  <c r="W593" i="1"/>
  <c r="K593" i="1"/>
  <c r="AB592" i="1"/>
  <c r="S592" i="1" s="1"/>
  <c r="AA592" i="1"/>
  <c r="Y592" i="1"/>
  <c r="W592" i="1"/>
  <c r="K592" i="1"/>
  <c r="AB591" i="1"/>
  <c r="S591" i="1" s="1"/>
  <c r="AA591" i="1"/>
  <c r="Y591" i="1"/>
  <c r="W591" i="1"/>
  <c r="K591" i="1"/>
  <c r="AB590" i="1"/>
  <c r="S590" i="1" s="1"/>
  <c r="AA590" i="1"/>
  <c r="Y590" i="1"/>
  <c r="W590" i="1"/>
  <c r="K590" i="1"/>
  <c r="AB589" i="1"/>
  <c r="S589" i="1" s="1"/>
  <c r="AA589" i="1"/>
  <c r="Y589" i="1"/>
  <c r="W589" i="1"/>
  <c r="K589" i="1"/>
  <c r="AB588" i="1"/>
  <c r="S588" i="1" s="1"/>
  <c r="AA588" i="1"/>
  <c r="Y588" i="1"/>
  <c r="W588" i="1"/>
  <c r="K588" i="1"/>
  <c r="AB587" i="1"/>
  <c r="AA587" i="1"/>
  <c r="Y587" i="1"/>
  <c r="W587" i="1"/>
  <c r="S587" i="1"/>
  <c r="K587" i="1"/>
  <c r="AB586" i="1"/>
  <c r="S586" i="1" s="1"/>
  <c r="AA586" i="1"/>
  <c r="Y586" i="1"/>
  <c r="W586" i="1"/>
  <c r="K586" i="1"/>
  <c r="AB585" i="1"/>
  <c r="S585" i="1" s="1"/>
  <c r="AA585" i="1"/>
  <c r="Y585" i="1"/>
  <c r="W585" i="1"/>
  <c r="K585" i="1"/>
  <c r="AB584" i="1"/>
  <c r="S584" i="1" s="1"/>
  <c r="AA584" i="1"/>
  <c r="Y584" i="1"/>
  <c r="W584" i="1"/>
  <c r="K584" i="1"/>
  <c r="AB583" i="1"/>
  <c r="S583" i="1" s="1"/>
  <c r="AA583" i="1"/>
  <c r="Y583" i="1"/>
  <c r="W583" i="1"/>
  <c r="K583" i="1"/>
  <c r="AB582" i="1"/>
  <c r="S582" i="1" s="1"/>
  <c r="AA582" i="1"/>
  <c r="Y582" i="1"/>
  <c r="W582" i="1"/>
  <c r="K582" i="1"/>
  <c r="AB581" i="1"/>
  <c r="S581" i="1" s="1"/>
  <c r="AA581" i="1"/>
  <c r="Y581" i="1"/>
  <c r="W581" i="1"/>
  <c r="K581" i="1"/>
  <c r="AB580" i="1"/>
  <c r="S580" i="1" s="1"/>
  <c r="AA580" i="1"/>
  <c r="Y580" i="1"/>
  <c r="W580" i="1"/>
  <c r="K580" i="1"/>
  <c r="AB579" i="1"/>
  <c r="S579" i="1" s="1"/>
  <c r="AA579" i="1"/>
  <c r="Y579" i="1"/>
  <c r="W579" i="1"/>
  <c r="K579" i="1"/>
  <c r="AB578" i="1"/>
  <c r="S578" i="1" s="1"/>
  <c r="AA578" i="1"/>
  <c r="Y578" i="1"/>
  <c r="W578" i="1"/>
  <c r="K578" i="1"/>
  <c r="AB577" i="1"/>
  <c r="S577" i="1" s="1"/>
  <c r="AA577" i="1"/>
  <c r="Y577" i="1"/>
  <c r="W577" i="1"/>
  <c r="K577" i="1"/>
  <c r="AB576" i="1"/>
  <c r="S576" i="1" s="1"/>
  <c r="AA576" i="1"/>
  <c r="Y576" i="1"/>
  <c r="W576" i="1"/>
  <c r="K576" i="1"/>
  <c r="AB575" i="1"/>
  <c r="S575" i="1" s="1"/>
  <c r="AA575" i="1"/>
  <c r="Y575" i="1"/>
  <c r="W575" i="1"/>
  <c r="K575" i="1"/>
  <c r="AB574" i="1"/>
  <c r="S574" i="1" s="1"/>
  <c r="AA574" i="1"/>
  <c r="Y574" i="1"/>
  <c r="W574" i="1"/>
  <c r="K574" i="1"/>
  <c r="AB573" i="1"/>
  <c r="S573" i="1" s="1"/>
  <c r="AA573" i="1"/>
  <c r="Y573" i="1"/>
  <c r="W573" i="1"/>
  <c r="K573" i="1"/>
  <c r="AB572" i="1"/>
  <c r="S572" i="1" s="1"/>
  <c r="AA572" i="1"/>
  <c r="Y572" i="1"/>
  <c r="W572" i="1"/>
  <c r="K572" i="1"/>
  <c r="AB571" i="1"/>
  <c r="AA571" i="1"/>
  <c r="Y571" i="1"/>
  <c r="W571" i="1"/>
  <c r="S571" i="1"/>
  <c r="K571" i="1"/>
  <c r="AB570" i="1"/>
  <c r="S570" i="1" s="1"/>
  <c r="AA570" i="1"/>
  <c r="Y570" i="1"/>
  <c r="W570" i="1"/>
  <c r="K570" i="1"/>
  <c r="AB569" i="1"/>
  <c r="S569" i="1" s="1"/>
  <c r="AA569" i="1"/>
  <c r="Y569" i="1"/>
  <c r="W569" i="1"/>
  <c r="K569" i="1"/>
  <c r="AB568" i="1"/>
  <c r="AA568" i="1"/>
  <c r="Y568" i="1"/>
  <c r="W568" i="1"/>
  <c r="S568" i="1"/>
  <c r="K568" i="1"/>
  <c r="AB567" i="1"/>
  <c r="AA567" i="1"/>
  <c r="Y567" i="1"/>
  <c r="W567" i="1"/>
  <c r="S567" i="1"/>
  <c r="K567" i="1"/>
  <c r="AB566" i="1"/>
  <c r="S566" i="1" s="1"/>
  <c r="AA566" i="1"/>
  <c r="Y566" i="1"/>
  <c r="W566" i="1"/>
  <c r="K566" i="1"/>
  <c r="AB565" i="1"/>
  <c r="S565" i="1" s="1"/>
  <c r="AA565" i="1"/>
  <c r="Y565" i="1"/>
  <c r="W565" i="1"/>
  <c r="K565" i="1"/>
  <c r="AB564" i="1"/>
  <c r="AA564" i="1"/>
  <c r="Y564" i="1"/>
  <c r="W564" i="1"/>
  <c r="S564" i="1"/>
  <c r="K564" i="1"/>
  <c r="AB563" i="1"/>
  <c r="S563" i="1" s="1"/>
  <c r="AA563" i="1"/>
  <c r="Y563" i="1"/>
  <c r="W563" i="1"/>
  <c r="K563" i="1"/>
  <c r="AB562" i="1"/>
  <c r="S562" i="1" s="1"/>
  <c r="AA562" i="1"/>
  <c r="Y562" i="1"/>
  <c r="W562" i="1"/>
  <c r="K562" i="1"/>
  <c r="AB561" i="1"/>
  <c r="S561" i="1" s="1"/>
  <c r="AA561" i="1"/>
  <c r="Y561" i="1"/>
  <c r="W561" i="1"/>
  <c r="K561" i="1"/>
  <c r="AB560" i="1"/>
  <c r="S560" i="1" s="1"/>
  <c r="AA560" i="1"/>
  <c r="Y560" i="1"/>
  <c r="W560" i="1"/>
  <c r="K560" i="1"/>
  <c r="AB559" i="1"/>
  <c r="S559" i="1" s="1"/>
  <c r="AA559" i="1"/>
  <c r="Y559" i="1"/>
  <c r="W559" i="1"/>
  <c r="K559" i="1"/>
  <c r="AB558" i="1"/>
  <c r="S558" i="1" s="1"/>
  <c r="AA558" i="1"/>
  <c r="Y558" i="1"/>
  <c r="W558" i="1"/>
  <c r="K558" i="1"/>
  <c r="AB557" i="1"/>
  <c r="S557" i="1" s="1"/>
  <c r="AA557" i="1"/>
  <c r="Y557" i="1"/>
  <c r="W557" i="1"/>
  <c r="K557" i="1"/>
  <c r="AB556" i="1"/>
  <c r="S556" i="1" s="1"/>
  <c r="AA556" i="1"/>
  <c r="Y556" i="1"/>
  <c r="W556" i="1"/>
  <c r="AB555" i="1"/>
  <c r="S555" i="1" s="1"/>
  <c r="AA555" i="1"/>
  <c r="Y555" i="1"/>
  <c r="W555" i="1"/>
  <c r="K555" i="1"/>
  <c r="AB554" i="1"/>
  <c r="S554" i="1" s="1"/>
  <c r="AA554" i="1"/>
  <c r="Y554" i="1"/>
  <c r="W554" i="1"/>
  <c r="K554" i="1"/>
  <c r="AB553" i="1"/>
  <c r="S553" i="1" s="1"/>
  <c r="AA553" i="1"/>
  <c r="Y553" i="1"/>
  <c r="W553" i="1"/>
  <c r="K553" i="1"/>
  <c r="AB552" i="1"/>
  <c r="S552" i="1" s="1"/>
  <c r="AA552" i="1"/>
  <c r="Y552" i="1"/>
  <c r="W552" i="1"/>
  <c r="K552" i="1"/>
  <c r="AB551" i="1"/>
  <c r="S551" i="1" s="1"/>
  <c r="AA551" i="1"/>
  <c r="Y551" i="1"/>
  <c r="W551" i="1"/>
  <c r="K551" i="1"/>
  <c r="AB550" i="1"/>
  <c r="S550" i="1" s="1"/>
  <c r="AA550" i="1"/>
  <c r="W550" i="1"/>
  <c r="K550" i="1"/>
  <c r="AB549" i="1"/>
  <c r="S549" i="1" s="1"/>
  <c r="AA549" i="1"/>
  <c r="Y549" i="1"/>
  <c r="W549" i="1"/>
  <c r="AB548" i="1"/>
  <c r="S548" i="1" s="1"/>
  <c r="AA548" i="1"/>
  <c r="Y548" i="1"/>
  <c r="W548" i="1"/>
  <c r="K548" i="1"/>
  <c r="AB547" i="1"/>
  <c r="S547" i="1" s="1"/>
  <c r="AA547" i="1"/>
  <c r="Y547" i="1"/>
  <c r="W547" i="1"/>
  <c r="K547" i="1"/>
  <c r="AB546" i="1"/>
  <c r="S546" i="1" s="1"/>
  <c r="AA546" i="1"/>
  <c r="Y546" i="1"/>
  <c r="W546" i="1"/>
  <c r="K546" i="1"/>
  <c r="AB545" i="1"/>
  <c r="AA545" i="1"/>
  <c r="Y545" i="1"/>
  <c r="W545" i="1"/>
  <c r="S545" i="1"/>
  <c r="K545" i="1"/>
  <c r="AB544" i="1"/>
  <c r="AA544" i="1"/>
  <c r="Y544" i="1"/>
  <c r="W544" i="1"/>
  <c r="K544" i="1"/>
  <c r="AB543" i="1"/>
  <c r="S543" i="1" s="1"/>
  <c r="AA543" i="1"/>
  <c r="W543" i="1"/>
  <c r="K543" i="1"/>
  <c r="AB542" i="1"/>
  <c r="S542" i="1" s="1"/>
  <c r="AA542" i="1"/>
  <c r="Y542" i="1"/>
  <c r="W542" i="1"/>
  <c r="K542" i="1"/>
  <c r="AB541" i="1"/>
  <c r="AA541" i="1"/>
  <c r="Y541" i="1"/>
  <c r="W541" i="1"/>
  <c r="AB540" i="1"/>
  <c r="S540" i="1" s="1"/>
  <c r="AA540" i="1"/>
  <c r="Y540" i="1"/>
  <c r="W540" i="1"/>
  <c r="K540" i="1"/>
  <c r="AB539" i="1"/>
  <c r="AA539" i="1"/>
  <c r="Y539" i="1"/>
  <c r="W539" i="1"/>
  <c r="S539" i="1"/>
  <c r="K539" i="1"/>
  <c r="AB538" i="1"/>
  <c r="S538" i="1" s="1"/>
  <c r="AA538" i="1"/>
  <c r="Y538" i="1"/>
  <c r="W538" i="1"/>
  <c r="K538" i="1"/>
  <c r="AB537" i="1"/>
  <c r="S537" i="1" s="1"/>
  <c r="AA537" i="1"/>
  <c r="Y537" i="1"/>
  <c r="W537" i="1"/>
  <c r="K537" i="1"/>
  <c r="AB536" i="1"/>
  <c r="AA536" i="1"/>
  <c r="Y536" i="1"/>
  <c r="W536" i="1"/>
  <c r="S536" i="1"/>
  <c r="K536" i="1"/>
  <c r="AB535" i="1"/>
  <c r="S535" i="1" s="1"/>
  <c r="AA535" i="1"/>
  <c r="Y535" i="1"/>
  <c r="W535" i="1"/>
  <c r="K535" i="1"/>
  <c r="AB534" i="1"/>
  <c r="S534" i="1" s="1"/>
  <c r="AA534" i="1"/>
  <c r="Y534" i="1"/>
  <c r="W534" i="1"/>
  <c r="K534" i="1"/>
  <c r="AB533" i="1"/>
  <c r="S533" i="1" s="1"/>
  <c r="AA533" i="1"/>
  <c r="Y533" i="1"/>
  <c r="W533" i="1"/>
  <c r="K533" i="1"/>
  <c r="AB532" i="1"/>
  <c r="S532" i="1" s="1"/>
  <c r="AA532" i="1"/>
  <c r="Y532" i="1"/>
  <c r="W532" i="1"/>
  <c r="K532" i="1"/>
  <c r="AB531" i="1"/>
  <c r="S531" i="1" s="1"/>
  <c r="AA531" i="1"/>
  <c r="Y531" i="1"/>
  <c r="W531" i="1"/>
  <c r="K531" i="1"/>
  <c r="AB530" i="1"/>
  <c r="S530" i="1" s="1"/>
  <c r="AA530" i="1"/>
  <c r="Y530" i="1"/>
  <c r="W530" i="1"/>
  <c r="K530" i="1"/>
  <c r="AB529" i="1"/>
  <c r="S529" i="1" s="1"/>
  <c r="AA529" i="1"/>
  <c r="Y529" i="1"/>
  <c r="W529" i="1"/>
  <c r="K529" i="1"/>
  <c r="AB528" i="1"/>
  <c r="S528" i="1" s="1"/>
  <c r="AA528" i="1"/>
  <c r="Y528" i="1"/>
  <c r="W528" i="1"/>
  <c r="K528" i="1"/>
  <c r="AB527" i="1"/>
  <c r="S527" i="1" s="1"/>
  <c r="AA527" i="1"/>
  <c r="Y527" i="1"/>
  <c r="W527" i="1"/>
  <c r="K527" i="1"/>
  <c r="AB526" i="1"/>
  <c r="S526" i="1" s="1"/>
  <c r="AA526" i="1"/>
  <c r="Y526" i="1"/>
  <c r="W526" i="1"/>
  <c r="K526" i="1"/>
  <c r="AB525" i="1"/>
  <c r="S525" i="1" s="1"/>
  <c r="AA525" i="1"/>
  <c r="Y525" i="1"/>
  <c r="W525" i="1"/>
  <c r="K525" i="1"/>
  <c r="AB524" i="1"/>
  <c r="S524" i="1" s="1"/>
  <c r="AA524" i="1"/>
  <c r="Y524" i="1"/>
  <c r="W524" i="1"/>
  <c r="K524" i="1"/>
  <c r="AB523" i="1"/>
  <c r="S523" i="1" s="1"/>
  <c r="AA523" i="1"/>
  <c r="Y523" i="1"/>
  <c r="W523" i="1"/>
  <c r="K523" i="1"/>
  <c r="AB522" i="1"/>
  <c r="S522" i="1" s="1"/>
  <c r="AA522" i="1"/>
  <c r="Y522" i="1"/>
  <c r="W522" i="1"/>
  <c r="K522" i="1"/>
  <c r="AB521" i="1"/>
  <c r="S521" i="1" s="1"/>
  <c r="AA521" i="1"/>
  <c r="Y521" i="1"/>
  <c r="W521" i="1"/>
  <c r="K521" i="1"/>
  <c r="AB520" i="1"/>
  <c r="S520" i="1" s="1"/>
  <c r="AA520" i="1"/>
  <c r="Y520" i="1"/>
  <c r="W520" i="1"/>
  <c r="K520" i="1"/>
  <c r="AB519" i="1"/>
  <c r="AA519" i="1"/>
  <c r="Y519" i="1"/>
  <c r="W519" i="1"/>
  <c r="S519" i="1"/>
  <c r="K519" i="1"/>
  <c r="AB518" i="1"/>
  <c r="S518" i="1" s="1"/>
  <c r="AA518" i="1"/>
  <c r="Y518" i="1"/>
  <c r="W518" i="1"/>
  <c r="K518" i="1"/>
  <c r="AB517" i="1"/>
  <c r="S517" i="1" s="1"/>
  <c r="AA517" i="1"/>
  <c r="Y517" i="1"/>
  <c r="W517" i="1"/>
  <c r="K517" i="1"/>
  <c r="AB516" i="1"/>
  <c r="AA516" i="1"/>
  <c r="Y516" i="1"/>
  <c r="W516" i="1"/>
  <c r="S516" i="1"/>
  <c r="K516" i="1"/>
  <c r="AB515" i="1"/>
  <c r="S515" i="1" s="1"/>
  <c r="AA515" i="1"/>
  <c r="Y515" i="1"/>
  <c r="W515" i="1"/>
  <c r="K515" i="1"/>
  <c r="AB514" i="1"/>
  <c r="S514" i="1" s="1"/>
  <c r="AA514" i="1"/>
  <c r="Y514" i="1"/>
  <c r="W514" i="1"/>
  <c r="K514" i="1"/>
  <c r="AB513" i="1"/>
  <c r="S513" i="1" s="1"/>
  <c r="AA513" i="1"/>
  <c r="Y513" i="1"/>
  <c r="W513" i="1"/>
  <c r="K513" i="1"/>
  <c r="AB512" i="1"/>
  <c r="S512" i="1" s="1"/>
  <c r="AA512" i="1"/>
  <c r="Y512" i="1"/>
  <c r="W512" i="1"/>
  <c r="K512" i="1"/>
  <c r="AB511" i="1"/>
  <c r="S511" i="1" s="1"/>
  <c r="AA511" i="1"/>
  <c r="Y511" i="1"/>
  <c r="W511" i="1"/>
  <c r="K511" i="1"/>
  <c r="AB510" i="1"/>
  <c r="S510" i="1" s="1"/>
  <c r="AA510" i="1"/>
  <c r="Y510" i="1"/>
  <c r="W510" i="1"/>
  <c r="K510" i="1"/>
  <c r="AB509" i="1"/>
  <c r="S509" i="1" s="1"/>
  <c r="AA509" i="1"/>
  <c r="Y509" i="1"/>
  <c r="W509" i="1"/>
  <c r="K509" i="1"/>
  <c r="AB508" i="1"/>
  <c r="S508" i="1" s="1"/>
  <c r="AA508" i="1"/>
  <c r="Y508" i="1"/>
  <c r="W508" i="1"/>
  <c r="K508" i="1"/>
  <c r="AB507" i="1"/>
  <c r="AA507" i="1"/>
  <c r="Y507" i="1"/>
  <c r="W507" i="1"/>
  <c r="S507" i="1"/>
  <c r="K507" i="1"/>
  <c r="AB506" i="1"/>
  <c r="S506" i="1" s="1"/>
  <c r="AA506" i="1"/>
  <c r="Y506" i="1"/>
  <c r="W506" i="1"/>
  <c r="K506" i="1"/>
  <c r="AB505" i="1"/>
  <c r="S505" i="1" s="1"/>
  <c r="AA505" i="1"/>
  <c r="Y505" i="1"/>
  <c r="W505" i="1"/>
  <c r="K505" i="1"/>
  <c r="Y504" i="1"/>
  <c r="W504" i="1"/>
  <c r="S504" i="1"/>
  <c r="K504" i="1"/>
  <c r="Y503" i="1"/>
  <c r="W503" i="1"/>
  <c r="S503" i="1"/>
  <c r="K503" i="1"/>
  <c r="Y502" i="1"/>
  <c r="W502" i="1"/>
  <c r="S502" i="1"/>
  <c r="K502" i="1"/>
  <c r="Y501" i="1"/>
  <c r="W501" i="1"/>
  <c r="S501" i="1"/>
  <c r="K501" i="1"/>
  <c r="Y500" i="1"/>
  <c r="W500" i="1"/>
  <c r="S500" i="1"/>
  <c r="K500" i="1"/>
  <c r="Y499" i="1"/>
  <c r="W499" i="1"/>
  <c r="S499" i="1"/>
  <c r="K499" i="1"/>
  <c r="Y498" i="1"/>
  <c r="W498" i="1"/>
  <c r="S498" i="1"/>
  <c r="K498" i="1"/>
  <c r="Y497" i="1"/>
  <c r="W497" i="1"/>
  <c r="S497" i="1"/>
  <c r="K497" i="1"/>
  <c r="Y496" i="1"/>
  <c r="W496" i="1"/>
  <c r="S496" i="1"/>
  <c r="K496" i="1"/>
  <c r="Y495" i="1"/>
  <c r="W495" i="1"/>
  <c r="S495" i="1"/>
  <c r="K495" i="1"/>
  <c r="Y494" i="1"/>
  <c r="W494" i="1"/>
  <c r="S494" i="1"/>
  <c r="K494" i="1"/>
  <c r="Y493" i="1"/>
  <c r="W493" i="1"/>
  <c r="S493" i="1"/>
  <c r="K493" i="1"/>
  <c r="Y492" i="1"/>
  <c r="W492" i="1"/>
  <c r="S492" i="1"/>
  <c r="K492" i="1"/>
  <c r="Y491" i="1"/>
  <c r="W491" i="1"/>
  <c r="S491" i="1"/>
  <c r="K491" i="1"/>
  <c r="Y490" i="1"/>
  <c r="W490" i="1"/>
  <c r="S490" i="1"/>
  <c r="K490" i="1"/>
  <c r="Y489" i="1"/>
  <c r="W489" i="1"/>
  <c r="S489" i="1"/>
  <c r="K489" i="1"/>
  <c r="Y488" i="1"/>
  <c r="W488" i="1"/>
  <c r="S488" i="1"/>
  <c r="K488" i="1"/>
  <c r="Y487" i="1"/>
  <c r="W487" i="1"/>
  <c r="S487" i="1"/>
  <c r="K487" i="1"/>
  <c r="Y486" i="1"/>
  <c r="W486" i="1"/>
  <c r="S486" i="1"/>
  <c r="K486" i="1"/>
  <c r="Y485" i="1"/>
  <c r="W485" i="1"/>
  <c r="S485" i="1"/>
  <c r="K485" i="1"/>
  <c r="Y484" i="1"/>
  <c r="W484" i="1"/>
  <c r="S484" i="1"/>
  <c r="K484" i="1"/>
  <c r="Y483" i="1"/>
  <c r="W483" i="1"/>
  <c r="S483" i="1"/>
  <c r="K483" i="1"/>
  <c r="Y482" i="1"/>
  <c r="W482" i="1"/>
  <c r="S482" i="1"/>
  <c r="K482" i="1"/>
  <c r="Y481" i="1"/>
  <c r="W481" i="1"/>
  <c r="S481" i="1"/>
  <c r="K481" i="1"/>
  <c r="Y480" i="1"/>
  <c r="W480" i="1"/>
  <c r="S480" i="1"/>
  <c r="K480" i="1"/>
  <c r="Y479" i="1"/>
  <c r="W479" i="1"/>
  <c r="S479" i="1"/>
  <c r="K479" i="1"/>
  <c r="Y478" i="1"/>
  <c r="W478" i="1"/>
  <c r="S478" i="1"/>
  <c r="K478" i="1"/>
  <c r="Y477" i="1"/>
  <c r="W477" i="1"/>
  <c r="S477" i="1"/>
  <c r="K477" i="1"/>
  <c r="Y476" i="1"/>
  <c r="W476" i="1"/>
  <c r="S476" i="1"/>
  <c r="K476" i="1"/>
  <c r="Y475" i="1"/>
  <c r="W475" i="1"/>
  <c r="S475" i="1"/>
  <c r="K475" i="1"/>
  <c r="Y474" i="1"/>
  <c r="W474" i="1"/>
  <c r="S474" i="1"/>
  <c r="K474" i="1"/>
  <c r="Y473" i="1"/>
  <c r="W473" i="1"/>
  <c r="S473" i="1"/>
  <c r="K473" i="1"/>
  <c r="Y472" i="1"/>
  <c r="W472" i="1"/>
  <c r="S472" i="1"/>
  <c r="K472" i="1"/>
  <c r="Y471" i="1"/>
  <c r="W471" i="1"/>
  <c r="S471" i="1"/>
  <c r="K471" i="1"/>
  <c r="Y470" i="1"/>
  <c r="W470" i="1"/>
  <c r="S470" i="1"/>
  <c r="K470" i="1"/>
  <c r="Y469" i="1"/>
  <c r="W469" i="1"/>
  <c r="S469" i="1"/>
  <c r="K469" i="1"/>
  <c r="Y468" i="1"/>
  <c r="W468" i="1"/>
  <c r="S468" i="1"/>
  <c r="K468" i="1"/>
  <c r="Y467" i="1"/>
  <c r="W467" i="1"/>
  <c r="S467" i="1"/>
  <c r="K467" i="1"/>
  <c r="Y466" i="1"/>
  <c r="W466" i="1"/>
  <c r="S466" i="1"/>
  <c r="K466" i="1"/>
  <c r="Y465" i="1"/>
  <c r="W465" i="1"/>
  <c r="S465" i="1"/>
  <c r="K465" i="1"/>
  <c r="Y464" i="1"/>
  <c r="W464" i="1"/>
  <c r="S464" i="1"/>
  <c r="K464" i="1"/>
  <c r="Y463" i="1"/>
  <c r="W463" i="1"/>
  <c r="S463" i="1"/>
  <c r="K463" i="1"/>
  <c r="Y462" i="1"/>
  <c r="W462" i="1"/>
  <c r="S462" i="1"/>
  <c r="K462" i="1"/>
  <c r="Y461" i="1"/>
  <c r="W461" i="1"/>
  <c r="S461" i="1"/>
  <c r="K461" i="1"/>
  <c r="Y460" i="1"/>
  <c r="W460" i="1"/>
  <c r="S460" i="1"/>
  <c r="K460" i="1"/>
  <c r="Y459" i="1"/>
  <c r="W459" i="1"/>
  <c r="S459" i="1"/>
  <c r="K459" i="1"/>
  <c r="Y458" i="1"/>
  <c r="W458" i="1"/>
  <c r="S458" i="1"/>
  <c r="K458" i="1"/>
  <c r="Y457" i="1"/>
  <c r="W457" i="1"/>
  <c r="S457" i="1"/>
  <c r="K457" i="1"/>
  <c r="Y456" i="1"/>
  <c r="W456" i="1"/>
  <c r="S456" i="1"/>
  <c r="K456" i="1"/>
  <c r="Y455" i="1"/>
  <c r="W455" i="1"/>
  <c r="S455" i="1"/>
  <c r="K455" i="1"/>
  <c r="Y454" i="1"/>
  <c r="W454" i="1"/>
  <c r="S454" i="1"/>
  <c r="K454" i="1"/>
  <c r="Y453" i="1"/>
  <c r="W453" i="1"/>
  <c r="S453" i="1"/>
  <c r="K453" i="1"/>
  <c r="Y452" i="1"/>
  <c r="W452" i="1"/>
  <c r="S452" i="1"/>
  <c r="K452" i="1"/>
  <c r="Y451" i="1"/>
  <c r="W451" i="1"/>
  <c r="S451" i="1"/>
  <c r="K451" i="1"/>
  <c r="Y450" i="1"/>
  <c r="W450" i="1"/>
  <c r="S450" i="1"/>
  <c r="K450" i="1"/>
  <c r="Y449" i="1"/>
  <c r="W449" i="1"/>
  <c r="S449" i="1"/>
  <c r="K449" i="1"/>
  <c r="Y448" i="1"/>
  <c r="W448" i="1"/>
  <c r="S448" i="1"/>
  <c r="K448" i="1"/>
  <c r="Y447" i="1"/>
  <c r="W447" i="1"/>
  <c r="S447" i="1"/>
  <c r="Y446" i="1"/>
  <c r="W446" i="1"/>
  <c r="S446" i="1"/>
  <c r="K446" i="1"/>
  <c r="Y445" i="1"/>
  <c r="W445" i="1"/>
  <c r="S445" i="1"/>
  <c r="K445" i="1"/>
  <c r="Y444" i="1"/>
  <c r="W444" i="1"/>
  <c r="S444" i="1"/>
  <c r="K444" i="1"/>
  <c r="Y443" i="1"/>
  <c r="W443" i="1"/>
  <c r="S443" i="1"/>
  <c r="K443" i="1"/>
  <c r="Y442" i="1"/>
  <c r="W442" i="1"/>
  <c r="S442" i="1"/>
  <c r="K442" i="1"/>
  <c r="Y441" i="1"/>
  <c r="W441" i="1"/>
  <c r="S441" i="1"/>
  <c r="K441" i="1"/>
  <c r="Y440" i="1"/>
  <c r="W440" i="1"/>
  <c r="S440" i="1"/>
  <c r="K440" i="1"/>
  <c r="Y439" i="1"/>
  <c r="W439" i="1"/>
  <c r="S439" i="1"/>
  <c r="K439" i="1"/>
  <c r="Y438" i="1"/>
  <c r="W438" i="1"/>
  <c r="S438" i="1"/>
  <c r="K438" i="1"/>
  <c r="Y437" i="1"/>
  <c r="W437" i="1"/>
  <c r="S437" i="1"/>
  <c r="K437" i="1"/>
  <c r="Y436" i="1"/>
  <c r="W436" i="1"/>
  <c r="S436" i="1"/>
  <c r="K436" i="1"/>
  <c r="Y435" i="1"/>
  <c r="W435" i="1"/>
  <c r="S435" i="1"/>
  <c r="K435" i="1"/>
  <c r="Y434" i="1"/>
  <c r="W434" i="1"/>
  <c r="S434" i="1"/>
  <c r="K434" i="1"/>
  <c r="Y433" i="1"/>
  <c r="W433" i="1"/>
  <c r="S433" i="1"/>
  <c r="K433" i="1"/>
  <c r="Y432" i="1"/>
  <c r="W432" i="1"/>
  <c r="S432" i="1"/>
  <c r="K432" i="1"/>
  <c r="Y431" i="1"/>
  <c r="W431" i="1"/>
  <c r="S431" i="1"/>
  <c r="K431" i="1"/>
  <c r="Y430" i="1"/>
  <c r="W430" i="1"/>
  <c r="S430" i="1"/>
  <c r="K430" i="1"/>
  <c r="Y429" i="1"/>
  <c r="W429" i="1"/>
  <c r="S429" i="1"/>
  <c r="K429" i="1"/>
  <c r="Y428" i="1"/>
  <c r="W428" i="1"/>
  <c r="S428" i="1"/>
  <c r="K428" i="1"/>
  <c r="Y427" i="1"/>
  <c r="W427" i="1"/>
  <c r="S427" i="1"/>
  <c r="K427" i="1"/>
  <c r="Y426" i="1"/>
  <c r="W426" i="1"/>
  <c r="S426" i="1"/>
  <c r="K426" i="1"/>
  <c r="Y425" i="1"/>
  <c r="W425" i="1"/>
  <c r="S425" i="1"/>
  <c r="K425" i="1"/>
  <c r="Y424" i="1"/>
  <c r="W424" i="1"/>
  <c r="S424" i="1"/>
  <c r="K424" i="1"/>
  <c r="Y423" i="1"/>
  <c r="W423" i="1"/>
  <c r="S423" i="1"/>
  <c r="K423" i="1"/>
  <c r="Y422" i="1"/>
  <c r="W422" i="1"/>
  <c r="S422" i="1"/>
  <c r="K422" i="1"/>
  <c r="Y421" i="1"/>
  <c r="W421" i="1"/>
  <c r="S421" i="1"/>
  <c r="K421" i="1"/>
  <c r="Y420" i="1"/>
  <c r="W420" i="1"/>
  <c r="S420" i="1"/>
  <c r="K420" i="1"/>
  <c r="Y419" i="1"/>
  <c r="W419" i="1"/>
  <c r="S419" i="1"/>
  <c r="K419" i="1"/>
  <c r="Y418" i="1"/>
  <c r="W418" i="1"/>
  <c r="S418" i="1"/>
  <c r="K418" i="1"/>
  <c r="Y417" i="1"/>
  <c r="W417" i="1"/>
  <c r="S417" i="1"/>
  <c r="K417" i="1"/>
  <c r="Y416" i="1"/>
  <c r="W416" i="1"/>
  <c r="K416" i="1"/>
  <c r="Y415" i="1"/>
  <c r="W415" i="1"/>
  <c r="S415" i="1"/>
  <c r="K415" i="1"/>
  <c r="Y414" i="1"/>
  <c r="W414" i="1"/>
  <c r="S414" i="1"/>
  <c r="Y413" i="1"/>
  <c r="W413" i="1"/>
  <c r="S413" i="1"/>
  <c r="K413" i="1"/>
  <c r="Y412" i="1"/>
  <c r="W412" i="1"/>
  <c r="S412" i="1"/>
  <c r="K412" i="1"/>
  <c r="Y411" i="1"/>
  <c r="W411" i="1"/>
  <c r="S411" i="1"/>
  <c r="K411" i="1"/>
  <c r="Y410" i="1"/>
  <c r="W410" i="1"/>
  <c r="S410" i="1"/>
  <c r="K410" i="1"/>
  <c r="Y409" i="1"/>
  <c r="W409" i="1"/>
  <c r="S409" i="1"/>
  <c r="K409" i="1"/>
  <c r="Y408" i="1"/>
  <c r="W408" i="1"/>
  <c r="S408" i="1"/>
  <c r="K408" i="1"/>
  <c r="Y407" i="1"/>
  <c r="W407" i="1"/>
  <c r="S407" i="1"/>
  <c r="K407" i="1"/>
  <c r="Y406" i="1"/>
  <c r="W406" i="1"/>
  <c r="S406" i="1"/>
  <c r="K406" i="1"/>
  <c r="Y405" i="1"/>
  <c r="W405" i="1"/>
  <c r="S405" i="1"/>
  <c r="K405" i="1"/>
  <c r="Y404" i="1"/>
  <c r="W404" i="1"/>
  <c r="S404" i="1"/>
  <c r="K404" i="1"/>
  <c r="Y403" i="1"/>
  <c r="W403" i="1"/>
  <c r="S403" i="1"/>
  <c r="K403" i="1"/>
  <c r="Y402" i="1"/>
  <c r="W402" i="1"/>
  <c r="S402" i="1"/>
  <c r="K402" i="1"/>
  <c r="Y401" i="1"/>
  <c r="W401" i="1"/>
  <c r="S401" i="1"/>
  <c r="K401" i="1"/>
  <c r="Y400" i="1"/>
  <c r="W400" i="1"/>
  <c r="S400" i="1"/>
  <c r="K400" i="1"/>
  <c r="Y399" i="1"/>
  <c r="W399" i="1"/>
  <c r="S399" i="1"/>
  <c r="K399" i="1"/>
  <c r="Y398" i="1"/>
  <c r="W398" i="1"/>
  <c r="S398" i="1"/>
  <c r="K398" i="1"/>
  <c r="Y397" i="1"/>
  <c r="W397" i="1"/>
  <c r="S397" i="1"/>
  <c r="K397" i="1"/>
  <c r="Y396" i="1"/>
  <c r="W396" i="1"/>
  <c r="S396" i="1"/>
  <c r="K396" i="1"/>
  <c r="Y395" i="1"/>
  <c r="W395" i="1"/>
  <c r="S395" i="1"/>
  <c r="K395" i="1"/>
  <c r="Y394" i="1"/>
  <c r="W394" i="1"/>
  <c r="S394" i="1"/>
  <c r="K394" i="1"/>
  <c r="Y393" i="1"/>
  <c r="W393" i="1"/>
  <c r="S393" i="1"/>
  <c r="K393" i="1"/>
  <c r="Y392" i="1"/>
  <c r="W392" i="1"/>
  <c r="S392" i="1"/>
  <c r="K392" i="1"/>
  <c r="Y391" i="1"/>
  <c r="W391" i="1"/>
  <c r="S391" i="1"/>
  <c r="K391" i="1"/>
  <c r="Y390" i="1"/>
  <c r="W390" i="1"/>
  <c r="S390" i="1"/>
  <c r="K390" i="1"/>
  <c r="Y389" i="1"/>
  <c r="W389" i="1"/>
  <c r="S389" i="1"/>
  <c r="K389" i="1"/>
  <c r="Y388" i="1"/>
  <c r="W388" i="1"/>
  <c r="S388" i="1"/>
  <c r="K388" i="1"/>
  <c r="Y387" i="1"/>
  <c r="W387" i="1"/>
  <c r="S387" i="1"/>
  <c r="K387" i="1"/>
  <c r="Y386" i="1"/>
  <c r="W386" i="1"/>
  <c r="S386" i="1"/>
  <c r="K386" i="1"/>
  <c r="Y385" i="1"/>
  <c r="W385" i="1"/>
  <c r="S385" i="1"/>
  <c r="K385" i="1"/>
  <c r="Y384" i="1"/>
  <c r="W384" i="1"/>
  <c r="S384" i="1"/>
  <c r="K384" i="1"/>
  <c r="Y383" i="1"/>
  <c r="W383" i="1"/>
  <c r="S383" i="1"/>
  <c r="K383" i="1"/>
  <c r="Y382" i="1"/>
  <c r="W382" i="1"/>
  <c r="S382" i="1"/>
  <c r="K382" i="1"/>
  <c r="Y381" i="1"/>
  <c r="W381" i="1"/>
  <c r="S381" i="1"/>
  <c r="K381" i="1"/>
  <c r="Y380" i="1"/>
  <c r="W380" i="1"/>
  <c r="S380" i="1"/>
  <c r="K380" i="1"/>
  <c r="Y379" i="1"/>
  <c r="W379" i="1"/>
  <c r="S379" i="1"/>
  <c r="K379" i="1"/>
  <c r="Y378" i="1"/>
  <c r="W378" i="1"/>
  <c r="S378" i="1"/>
  <c r="K378" i="1"/>
  <c r="Y377" i="1"/>
  <c r="W377" i="1"/>
  <c r="S377" i="1"/>
  <c r="K377" i="1"/>
  <c r="Y376" i="1"/>
  <c r="W376" i="1"/>
  <c r="S376" i="1"/>
  <c r="K376" i="1"/>
  <c r="Y375" i="1"/>
  <c r="W375" i="1"/>
  <c r="S375" i="1"/>
  <c r="K375" i="1"/>
  <c r="Y374" i="1"/>
  <c r="W374" i="1"/>
  <c r="S374" i="1"/>
  <c r="K374" i="1"/>
  <c r="Y373" i="1"/>
  <c r="W373" i="1"/>
  <c r="S373" i="1"/>
  <c r="B373" i="3" s="1"/>
  <c r="K373" i="1"/>
  <c r="Y372" i="1"/>
  <c r="W372" i="1"/>
  <c r="S372" i="1"/>
  <c r="B372" i="3" s="1"/>
  <c r="K372" i="1"/>
  <c r="Y371" i="1"/>
  <c r="W371" i="1"/>
  <c r="S371" i="1"/>
  <c r="B371" i="3" s="1"/>
  <c r="K371" i="1"/>
  <c r="AB370" i="1"/>
  <c r="S370" i="1" s="1"/>
  <c r="B370" i="3" s="1"/>
  <c r="Y370" i="1"/>
  <c r="W370" i="1"/>
  <c r="K370" i="1"/>
  <c r="Y369" i="1"/>
  <c r="W369" i="1"/>
  <c r="S369" i="1"/>
  <c r="B369" i="3" s="1"/>
  <c r="K369" i="1"/>
  <c r="Y368" i="1"/>
  <c r="W368" i="1"/>
  <c r="S368" i="1"/>
  <c r="B368" i="3" s="1"/>
  <c r="K368" i="1"/>
  <c r="Y367" i="1"/>
  <c r="W367" i="1"/>
  <c r="S367" i="1"/>
  <c r="B367" i="3" s="1"/>
  <c r="K367" i="1"/>
  <c r="Y366" i="1"/>
  <c r="W366" i="1"/>
  <c r="S366" i="1"/>
  <c r="B366" i="3" s="1"/>
  <c r="K366" i="1"/>
  <c r="Y365" i="1"/>
  <c r="W365" i="1"/>
  <c r="S365" i="1"/>
  <c r="B365" i="3" s="1"/>
  <c r="K365" i="1"/>
  <c r="Y364" i="1"/>
  <c r="W364" i="1"/>
  <c r="S364" i="1"/>
  <c r="B364" i="3" s="1"/>
  <c r="K364" i="1"/>
  <c r="Y363" i="1"/>
  <c r="W363" i="1"/>
  <c r="S363" i="1"/>
  <c r="B363" i="3" s="1"/>
  <c r="K363" i="1"/>
  <c r="Y362" i="1"/>
  <c r="W362" i="1"/>
  <c r="S362" i="1"/>
  <c r="B362" i="3" s="1"/>
  <c r="K362" i="1"/>
  <c r="Y361" i="1"/>
  <c r="W361" i="1"/>
  <c r="S361" i="1"/>
  <c r="B361" i="3" s="1"/>
  <c r="K361" i="1"/>
  <c r="Y360" i="1"/>
  <c r="W360" i="1"/>
  <c r="S360" i="1"/>
  <c r="B360" i="3" s="1"/>
  <c r="K360" i="1"/>
  <c r="Y359" i="1"/>
  <c r="W359" i="1"/>
  <c r="S359" i="1"/>
  <c r="B359" i="3" s="1"/>
  <c r="K359" i="1"/>
  <c r="Y358" i="1"/>
  <c r="W358" i="1"/>
  <c r="S358" i="1"/>
  <c r="B358" i="3" s="1"/>
  <c r="K358" i="1"/>
  <c r="Y357" i="1"/>
  <c r="W357" i="1"/>
  <c r="S357" i="1"/>
  <c r="B357" i="3" s="1"/>
  <c r="K357" i="1"/>
  <c r="Y356" i="1"/>
  <c r="W356" i="1"/>
  <c r="S356" i="1"/>
  <c r="B356" i="3" s="1"/>
  <c r="K356" i="1"/>
  <c r="Y355" i="1"/>
  <c r="W355" i="1"/>
  <c r="S355" i="1"/>
  <c r="B355" i="3" s="1"/>
  <c r="K355" i="1"/>
  <c r="Y354" i="1"/>
  <c r="W354" i="1"/>
  <c r="S354" i="1"/>
  <c r="B354" i="3" s="1"/>
  <c r="K354" i="1"/>
  <c r="Y353" i="1"/>
  <c r="W353" i="1"/>
  <c r="S353" i="1"/>
  <c r="B353" i="3" s="1"/>
  <c r="K353" i="1"/>
  <c r="Y352" i="1"/>
  <c r="W352" i="1"/>
  <c r="S352" i="1"/>
  <c r="B352" i="3" s="1"/>
  <c r="K352" i="1"/>
  <c r="Y351" i="1"/>
  <c r="W351" i="1"/>
  <c r="S351" i="1"/>
  <c r="B351" i="3" s="1"/>
  <c r="K351" i="1"/>
  <c r="Y350" i="1"/>
  <c r="W350" i="1"/>
  <c r="S350" i="1"/>
  <c r="B350" i="3" s="1"/>
  <c r="K350" i="1"/>
  <c r="Y349" i="1"/>
  <c r="W349" i="1"/>
  <c r="S349" i="1"/>
  <c r="B349" i="3" s="1"/>
  <c r="K349" i="1"/>
  <c r="Y348" i="1"/>
  <c r="W348" i="1"/>
  <c r="S348" i="1"/>
  <c r="B348" i="3" s="1"/>
  <c r="Y347" i="1"/>
  <c r="W347" i="1"/>
  <c r="S347" i="1"/>
  <c r="B347" i="3" s="1"/>
  <c r="K347" i="1"/>
  <c r="Y346" i="1"/>
  <c r="W346" i="1"/>
  <c r="S346" i="1"/>
  <c r="B346" i="3" s="1"/>
  <c r="K346" i="1"/>
  <c r="AB345" i="1"/>
  <c r="S345" i="1" s="1"/>
  <c r="B345" i="3" s="1"/>
  <c r="Y345" i="1"/>
  <c r="W345" i="1"/>
  <c r="K345" i="1"/>
  <c r="AB344" i="1"/>
  <c r="S344" i="1" s="1"/>
  <c r="B344" i="3" s="1"/>
  <c r="Y344" i="1"/>
  <c r="W344" i="1"/>
  <c r="K344" i="1"/>
  <c r="AB343" i="1"/>
  <c r="S343" i="1" s="1"/>
  <c r="B343" i="3" s="1"/>
  <c r="Y343" i="1"/>
  <c r="W343" i="1"/>
  <c r="K343" i="1"/>
  <c r="Y342" i="1"/>
  <c r="W342" i="1"/>
  <c r="S342" i="1"/>
  <c r="B342" i="3" s="1"/>
  <c r="K342" i="1"/>
  <c r="AB341" i="1"/>
  <c r="S341" i="1" s="1"/>
  <c r="B341" i="3" s="1"/>
  <c r="Y341" i="1"/>
  <c r="W341" i="1"/>
  <c r="Y340" i="1"/>
  <c r="W340" i="1"/>
  <c r="S340" i="1"/>
  <c r="B340" i="3" s="1"/>
  <c r="AB339" i="1"/>
  <c r="S339" i="1" s="1"/>
  <c r="B339" i="3" s="1"/>
  <c r="Y339" i="1"/>
  <c r="W339" i="1"/>
  <c r="K339" i="1"/>
  <c r="Y338" i="1"/>
  <c r="W338" i="1"/>
  <c r="S338" i="1"/>
  <c r="B338" i="3" s="1"/>
  <c r="K338" i="1"/>
  <c r="Y337" i="1"/>
  <c r="W337" i="1"/>
  <c r="S337" i="1"/>
  <c r="B337" i="3" s="1"/>
  <c r="K337" i="1"/>
  <c r="Y336" i="1"/>
  <c r="W336" i="1"/>
  <c r="S336" i="1"/>
  <c r="B336" i="3" s="1"/>
  <c r="K336" i="1"/>
  <c r="Y335" i="1"/>
  <c r="W335" i="1"/>
  <c r="S335" i="1"/>
  <c r="B335" i="3" s="1"/>
  <c r="K335" i="1"/>
  <c r="AB334" i="1"/>
  <c r="S334" i="1" s="1"/>
  <c r="B334" i="3" s="1"/>
  <c r="Y334" i="1"/>
  <c r="W334" i="1"/>
  <c r="K334" i="1"/>
  <c r="AB333" i="1"/>
  <c r="S333" i="1" s="1"/>
  <c r="B333" i="3" s="1"/>
  <c r="Y333" i="1"/>
  <c r="W333" i="1"/>
  <c r="AB332" i="1"/>
  <c r="S332" i="1" s="1"/>
  <c r="B332" i="3" s="1"/>
  <c r="Y332" i="1"/>
  <c r="W332" i="1"/>
  <c r="K332" i="1"/>
  <c r="Y331" i="1"/>
  <c r="W331" i="1"/>
  <c r="S331" i="1"/>
  <c r="B331" i="3" s="1"/>
  <c r="AB330" i="1"/>
  <c r="S330" i="1" s="1"/>
  <c r="B330" i="3" s="1"/>
  <c r="Y330" i="1"/>
  <c r="W330" i="1"/>
  <c r="Y329" i="1"/>
  <c r="W329" i="1"/>
  <c r="S329" i="1"/>
  <c r="B329" i="3" s="1"/>
  <c r="K329" i="1"/>
  <c r="Y328" i="1"/>
  <c r="W328" i="1"/>
  <c r="S328" i="1"/>
  <c r="B328" i="3" s="1"/>
  <c r="K328" i="1"/>
  <c r="AB327" i="1"/>
  <c r="S327" i="1" s="1"/>
  <c r="B327" i="3" s="1"/>
  <c r="Y327" i="1"/>
  <c r="W327" i="1"/>
  <c r="K327" i="1"/>
  <c r="AB326" i="1"/>
  <c r="S326" i="1" s="1"/>
  <c r="B326" i="3" s="1"/>
  <c r="Y326" i="1"/>
  <c r="W326" i="1"/>
  <c r="K326" i="1"/>
  <c r="AB325" i="1"/>
  <c r="S325" i="1" s="1"/>
  <c r="B325" i="3" s="1"/>
  <c r="Y325" i="1"/>
  <c r="W325" i="1"/>
  <c r="K325" i="1"/>
  <c r="AB324" i="1"/>
  <c r="S324" i="1" s="1"/>
  <c r="B324" i="3" s="1"/>
  <c r="Y324" i="1"/>
  <c r="W324" i="1"/>
  <c r="K324" i="1"/>
  <c r="AB323" i="1"/>
  <c r="Y323" i="1"/>
  <c r="W323" i="1"/>
  <c r="K323" i="1"/>
  <c r="Y322" i="1"/>
  <c r="W322" i="1"/>
  <c r="S322" i="1"/>
  <c r="B322" i="3" s="1"/>
  <c r="K322" i="1"/>
  <c r="AB321" i="1"/>
  <c r="S321" i="1" s="1"/>
  <c r="B321" i="3" s="1"/>
  <c r="Y321" i="1"/>
  <c r="W321" i="1"/>
  <c r="K321" i="1"/>
  <c r="AB320" i="1"/>
  <c r="S320" i="1" s="1"/>
  <c r="B320" i="3" s="1"/>
  <c r="Y320" i="1"/>
  <c r="W320" i="1"/>
  <c r="K320" i="1"/>
  <c r="AB319" i="1"/>
  <c r="S319" i="1" s="1"/>
  <c r="B319" i="3" s="1"/>
  <c r="Y319" i="1"/>
  <c r="W319" i="1"/>
  <c r="K319" i="1"/>
  <c r="AB318" i="1"/>
  <c r="S318" i="1" s="1"/>
  <c r="B318" i="3" s="1"/>
  <c r="Y318" i="1"/>
  <c r="W318" i="1"/>
  <c r="K318" i="1"/>
  <c r="AB317" i="1"/>
  <c r="S317" i="1" s="1"/>
  <c r="B317" i="3" s="1"/>
  <c r="Y317" i="1"/>
  <c r="W317" i="1"/>
  <c r="K317" i="1"/>
  <c r="AB316" i="1"/>
  <c r="S316" i="1" s="1"/>
  <c r="B316" i="3" s="1"/>
  <c r="Y316" i="1"/>
  <c r="W316" i="1"/>
  <c r="K316" i="1"/>
  <c r="AB315" i="1"/>
  <c r="S315" i="1" s="1"/>
  <c r="B315" i="3" s="1"/>
  <c r="Y315" i="1"/>
  <c r="W315" i="1"/>
  <c r="K315" i="1"/>
  <c r="AB314" i="1"/>
  <c r="S314" i="1" s="1"/>
  <c r="B314" i="3" s="1"/>
  <c r="Y314" i="1"/>
  <c r="W314" i="1"/>
  <c r="K314" i="1"/>
  <c r="AB313" i="1"/>
  <c r="S313" i="1" s="1"/>
  <c r="B313" i="3" s="1"/>
  <c r="Y313" i="1"/>
  <c r="W313" i="1"/>
  <c r="K313" i="1"/>
  <c r="AB312" i="1"/>
  <c r="S312" i="1" s="1"/>
  <c r="B312" i="3" s="1"/>
  <c r="Y312" i="1"/>
  <c r="W312" i="1"/>
  <c r="K312" i="1"/>
  <c r="AB311" i="1"/>
  <c r="S311" i="1" s="1"/>
  <c r="B311" i="3" s="1"/>
  <c r="Y311" i="1"/>
  <c r="W311" i="1"/>
  <c r="K311" i="1"/>
  <c r="AB310" i="1"/>
  <c r="S310" i="1" s="1"/>
  <c r="B310" i="3" s="1"/>
  <c r="Y310" i="1"/>
  <c r="W310" i="1"/>
  <c r="K310" i="1"/>
  <c r="AB309" i="1"/>
  <c r="S309" i="1" s="1"/>
  <c r="B309" i="3" s="1"/>
  <c r="Y309" i="1"/>
  <c r="W309" i="1"/>
  <c r="K309" i="1"/>
  <c r="G309" i="1"/>
  <c r="B309" i="5" s="1"/>
  <c r="AB308" i="1"/>
  <c r="S308" i="1" s="1"/>
  <c r="B308" i="3" s="1"/>
  <c r="Y308" i="1"/>
  <c r="W308" i="1"/>
  <c r="K308" i="1"/>
  <c r="AB307" i="1"/>
  <c r="S307" i="1" s="1"/>
  <c r="B307" i="3" s="1"/>
  <c r="Y307" i="1"/>
  <c r="W307" i="1"/>
  <c r="K307" i="1"/>
  <c r="AB306" i="1"/>
  <c r="S306" i="1" s="1"/>
  <c r="B306" i="3" s="1"/>
  <c r="Y306" i="1"/>
  <c r="W306" i="1"/>
  <c r="K306" i="1"/>
  <c r="AB305" i="1"/>
  <c r="S305" i="1" s="1"/>
  <c r="B305" i="3" s="1"/>
  <c r="Y305" i="1"/>
  <c r="W305" i="1"/>
  <c r="K305" i="1"/>
  <c r="AB304" i="1"/>
  <c r="S304" i="1" s="1"/>
  <c r="B304" i="3" s="1"/>
  <c r="Y304" i="1"/>
  <c r="W304" i="1"/>
  <c r="K304" i="1"/>
  <c r="AB303" i="1"/>
  <c r="S303" i="1" s="1"/>
  <c r="B303" i="3" s="1"/>
  <c r="Y303" i="1"/>
  <c r="W303" i="1"/>
  <c r="K303" i="1"/>
  <c r="AB302" i="1"/>
  <c r="S302" i="1" s="1"/>
  <c r="B302" i="3" s="1"/>
  <c r="Y302" i="1"/>
  <c r="W302" i="1"/>
  <c r="K302" i="1"/>
  <c r="AB301" i="1"/>
  <c r="S301" i="1" s="1"/>
  <c r="B301" i="3" s="1"/>
  <c r="Y301" i="1"/>
  <c r="W301" i="1"/>
  <c r="K301" i="1"/>
  <c r="AB300" i="1"/>
  <c r="S300" i="1" s="1"/>
  <c r="B300" i="3" s="1"/>
  <c r="Y300" i="1"/>
  <c r="W300" i="1"/>
  <c r="K300" i="1"/>
  <c r="AB299" i="1"/>
  <c r="S299" i="1" s="1"/>
  <c r="B299" i="3" s="1"/>
  <c r="Y299" i="1"/>
  <c r="W299" i="1"/>
  <c r="K299" i="1"/>
  <c r="AB298" i="1"/>
  <c r="S298" i="1" s="1"/>
  <c r="B298" i="3" s="1"/>
  <c r="Y298" i="1"/>
  <c r="W298" i="1"/>
  <c r="K298" i="1"/>
  <c r="AB297" i="1"/>
  <c r="S297" i="1" s="1"/>
  <c r="B297" i="3" s="1"/>
  <c r="Y297" i="1"/>
  <c r="W297" i="1"/>
  <c r="K297" i="1"/>
  <c r="AB296" i="1"/>
  <c r="S296" i="1" s="1"/>
  <c r="B296" i="3" s="1"/>
  <c r="Y296" i="1"/>
  <c r="W296" i="1"/>
  <c r="K296" i="1"/>
  <c r="AB295" i="1"/>
  <c r="S295" i="1" s="1"/>
  <c r="B295" i="3" s="1"/>
  <c r="Y295" i="1"/>
  <c r="W295" i="1"/>
  <c r="K295" i="1"/>
  <c r="Y294" i="1"/>
  <c r="W294" i="1"/>
  <c r="S294" i="1"/>
  <c r="B294" i="3" s="1"/>
  <c r="K294" i="1"/>
  <c r="AB293" i="1"/>
  <c r="S293" i="1" s="1"/>
  <c r="B293" i="3" s="1"/>
  <c r="Y293" i="1"/>
  <c r="W293" i="1"/>
  <c r="K293" i="1"/>
  <c r="AB292" i="1"/>
  <c r="S292" i="1" s="1"/>
  <c r="B292" i="3" s="1"/>
  <c r="Y292" i="1"/>
  <c r="W292" i="1"/>
  <c r="K292" i="1"/>
  <c r="AB291" i="1"/>
  <c r="S291" i="1" s="1"/>
  <c r="B291" i="3" s="1"/>
  <c r="Y291" i="1"/>
  <c r="W291" i="1"/>
  <c r="K291" i="1"/>
  <c r="AB290" i="1"/>
  <c r="S290" i="1" s="1"/>
  <c r="B290" i="3" s="1"/>
  <c r="Y290" i="1"/>
  <c r="W290" i="1"/>
  <c r="K290" i="1"/>
  <c r="AB289" i="1"/>
  <c r="S289" i="1" s="1"/>
  <c r="B289" i="3" s="1"/>
  <c r="Y289" i="1"/>
  <c r="W289" i="1"/>
  <c r="K289" i="1"/>
  <c r="AB288" i="1"/>
  <c r="S288" i="1" s="1"/>
  <c r="B288" i="3" s="1"/>
  <c r="Y288" i="1"/>
  <c r="W288" i="1"/>
  <c r="K288" i="1"/>
  <c r="AB287" i="1"/>
  <c r="S287" i="1" s="1"/>
  <c r="B287" i="3" s="1"/>
  <c r="Y287" i="1"/>
  <c r="W287" i="1"/>
  <c r="K287" i="1"/>
  <c r="AB286" i="1"/>
  <c r="S286" i="1" s="1"/>
  <c r="B286" i="3" s="1"/>
  <c r="Y286" i="1"/>
  <c r="W286" i="1"/>
  <c r="K286" i="1"/>
  <c r="AB285" i="1"/>
  <c r="S285" i="1" s="1"/>
  <c r="B285" i="3" s="1"/>
  <c r="Y285" i="1"/>
  <c r="W285" i="1"/>
  <c r="K285" i="1"/>
  <c r="AB284" i="1"/>
  <c r="S284" i="1" s="1"/>
  <c r="B284" i="3" s="1"/>
  <c r="Y284" i="1"/>
  <c r="W284" i="1"/>
  <c r="K284" i="1"/>
  <c r="AB283" i="1"/>
  <c r="S283" i="1" s="1"/>
  <c r="B283" i="3" s="1"/>
  <c r="Y283" i="1"/>
  <c r="W283" i="1"/>
  <c r="K283" i="1"/>
  <c r="AB282" i="1"/>
  <c r="S282" i="1" s="1"/>
  <c r="B282" i="3" s="1"/>
  <c r="Y282" i="1"/>
  <c r="W282" i="1"/>
  <c r="K282" i="1"/>
  <c r="AB281" i="1"/>
  <c r="S281" i="1" s="1"/>
  <c r="B281" i="3" s="1"/>
  <c r="Y281" i="1"/>
  <c r="W281" i="1"/>
  <c r="K281" i="1"/>
  <c r="AB280" i="1"/>
  <c r="S280" i="1" s="1"/>
  <c r="B280" i="3" s="1"/>
  <c r="Y280" i="1"/>
  <c r="W280" i="1"/>
  <c r="K280" i="1"/>
  <c r="AB279" i="1"/>
  <c r="S279" i="1" s="1"/>
  <c r="B279" i="3" s="1"/>
  <c r="Y279" i="1"/>
  <c r="W279" i="1"/>
  <c r="K279" i="1"/>
  <c r="AB278" i="1"/>
  <c r="S278" i="1" s="1"/>
  <c r="B278" i="3" s="1"/>
  <c r="Y278" i="1"/>
  <c r="W278" i="1"/>
  <c r="K278" i="1"/>
  <c r="AB277" i="1"/>
  <c r="S277" i="1" s="1"/>
  <c r="B277" i="3" s="1"/>
  <c r="Y277" i="1"/>
  <c r="W277" i="1"/>
  <c r="K277" i="1"/>
  <c r="AB276" i="1"/>
  <c r="S276" i="1" s="1"/>
  <c r="B276" i="3" s="1"/>
  <c r="Y276" i="1"/>
  <c r="W276" i="1"/>
  <c r="K276" i="1"/>
  <c r="AB275" i="1"/>
  <c r="S275" i="1" s="1"/>
  <c r="B275" i="3" s="1"/>
  <c r="Y275" i="1"/>
  <c r="W275" i="1"/>
  <c r="K275" i="1"/>
  <c r="AB274" i="1"/>
  <c r="S274" i="1" s="1"/>
  <c r="B274" i="3" s="1"/>
  <c r="W274" i="1"/>
  <c r="K274" i="1"/>
  <c r="AB273" i="1"/>
  <c r="S273" i="1" s="1"/>
  <c r="B273" i="3" s="1"/>
  <c r="W273" i="1"/>
  <c r="K273" i="1"/>
  <c r="AB272" i="1"/>
  <c r="S272" i="1" s="1"/>
  <c r="B272" i="3" s="1"/>
  <c r="Y272" i="1"/>
  <c r="W272" i="1"/>
  <c r="K272" i="1"/>
  <c r="AB271" i="1"/>
  <c r="S271" i="1" s="1"/>
  <c r="B271" i="3" s="1"/>
  <c r="Y271" i="1"/>
  <c r="W271" i="1"/>
  <c r="K271" i="1"/>
  <c r="AB270" i="1"/>
  <c r="S270" i="1" s="1"/>
  <c r="B270" i="3" s="1"/>
  <c r="Y270" i="1"/>
  <c r="W270" i="1"/>
  <c r="K270" i="1"/>
  <c r="AB269" i="1"/>
  <c r="S269" i="1" s="1"/>
  <c r="B269" i="3" s="1"/>
  <c r="Y269" i="1"/>
  <c r="W269" i="1"/>
  <c r="K269" i="1"/>
  <c r="AB268" i="1"/>
  <c r="S268" i="1" s="1"/>
  <c r="B268" i="3" s="1"/>
  <c r="Y268" i="1"/>
  <c r="W268" i="1"/>
  <c r="K268" i="1"/>
  <c r="AB267" i="1"/>
  <c r="S267" i="1" s="1"/>
  <c r="B267" i="3" s="1"/>
  <c r="Y267" i="1"/>
  <c r="W267" i="1"/>
  <c r="K267" i="1"/>
  <c r="AB266" i="1"/>
  <c r="S266" i="1" s="1"/>
  <c r="B266" i="3" s="1"/>
  <c r="Y266" i="1"/>
  <c r="W266" i="1"/>
  <c r="K266" i="1"/>
  <c r="AB265" i="1"/>
  <c r="S265" i="1" s="1"/>
  <c r="B265" i="3" s="1"/>
  <c r="Y265" i="1"/>
  <c r="W265" i="1"/>
  <c r="K265" i="1"/>
  <c r="AB264" i="1"/>
  <c r="S264" i="1" s="1"/>
  <c r="B264" i="3" s="1"/>
  <c r="Y264" i="1"/>
  <c r="W264" i="1"/>
  <c r="K264" i="1"/>
  <c r="AB263" i="1"/>
  <c r="S263" i="1" s="1"/>
  <c r="B263" i="3" s="1"/>
  <c r="Y263" i="1"/>
  <c r="W263" i="1"/>
  <c r="K263" i="1"/>
  <c r="AB262" i="1"/>
  <c r="S262" i="1" s="1"/>
  <c r="B262" i="3" s="1"/>
  <c r="Y262" i="1"/>
  <c r="W262" i="1"/>
  <c r="K262" i="1"/>
  <c r="AB261" i="1"/>
  <c r="S261" i="1" s="1"/>
  <c r="B261" i="3" s="1"/>
  <c r="Y261" i="1"/>
  <c r="W261" i="1"/>
  <c r="K261" i="1"/>
  <c r="AB260" i="1"/>
  <c r="S260" i="1" s="1"/>
  <c r="B260" i="3" s="1"/>
  <c r="Y260" i="1"/>
  <c r="W260" i="1"/>
  <c r="K260" i="1"/>
  <c r="AB259" i="1"/>
  <c r="S259" i="1" s="1"/>
  <c r="B259" i="3" s="1"/>
  <c r="Y259" i="1"/>
  <c r="W259" i="1"/>
  <c r="K259" i="1"/>
  <c r="AB258" i="1"/>
  <c r="S258" i="1" s="1"/>
  <c r="B258" i="3" s="1"/>
  <c r="Y258" i="1"/>
  <c r="W258" i="1"/>
  <c r="K258" i="1"/>
  <c r="AB257" i="1"/>
  <c r="S257" i="1" s="1"/>
  <c r="B257" i="3" s="1"/>
  <c r="Y257" i="1"/>
  <c r="W257" i="1"/>
  <c r="K257" i="1"/>
  <c r="AB256" i="1"/>
  <c r="S256" i="1" s="1"/>
  <c r="B256" i="3" s="1"/>
  <c r="Y256" i="1"/>
  <c r="W256" i="1"/>
  <c r="K256" i="1"/>
  <c r="AB255" i="1"/>
  <c r="S255" i="1" s="1"/>
  <c r="B255" i="3" s="1"/>
  <c r="Y255" i="1"/>
  <c r="W255" i="1"/>
  <c r="K255" i="1"/>
  <c r="AB254" i="1"/>
  <c r="S254" i="1" s="1"/>
  <c r="B254" i="3" s="1"/>
  <c r="Y254" i="1"/>
  <c r="W254" i="1"/>
  <c r="K254" i="1"/>
  <c r="AB253" i="1"/>
  <c r="S253" i="1" s="1"/>
  <c r="B253" i="3" s="1"/>
  <c r="Y253" i="1"/>
  <c r="W253" i="1"/>
  <c r="K253" i="1"/>
  <c r="AB252" i="1"/>
  <c r="S252" i="1" s="1"/>
  <c r="B252" i="3" s="1"/>
  <c r="Y252" i="1"/>
  <c r="W252" i="1"/>
  <c r="K252" i="1"/>
  <c r="Y251" i="1"/>
  <c r="W251" i="1"/>
  <c r="S251" i="1"/>
  <c r="B251" i="3" s="1"/>
  <c r="K251" i="1"/>
  <c r="AB250" i="1"/>
  <c r="S250" i="1" s="1"/>
  <c r="B250" i="3" s="1"/>
  <c r="Y250" i="1"/>
  <c r="W250" i="1"/>
  <c r="AB249" i="1"/>
  <c r="S249" i="1" s="1"/>
  <c r="B249" i="3" s="1"/>
  <c r="Y249" i="1"/>
  <c r="W249" i="1"/>
  <c r="K249" i="1"/>
  <c r="AB248" i="1"/>
  <c r="S248" i="1" s="1"/>
  <c r="B248" i="3" s="1"/>
  <c r="Y248" i="1"/>
  <c r="W248" i="1"/>
  <c r="K248" i="1"/>
  <c r="AB247" i="1"/>
  <c r="S247" i="1" s="1"/>
  <c r="B247" i="3" s="1"/>
  <c r="Y247" i="1"/>
  <c r="W247" i="1"/>
  <c r="K247" i="1"/>
  <c r="AB246" i="1"/>
  <c r="S246" i="1" s="1"/>
  <c r="B246" i="3" s="1"/>
  <c r="Y246" i="1"/>
  <c r="W246" i="1"/>
  <c r="K246" i="1"/>
  <c r="AB245" i="1"/>
  <c r="S245" i="1" s="1"/>
  <c r="B245" i="3" s="1"/>
  <c r="Y245" i="1"/>
  <c r="W245" i="1"/>
  <c r="K245" i="1"/>
  <c r="AB244" i="1"/>
  <c r="S244" i="1" s="1"/>
  <c r="B244" i="3" s="1"/>
  <c r="Y244" i="1"/>
  <c r="W244" i="1"/>
  <c r="K244" i="1"/>
  <c r="AB243" i="1"/>
  <c r="S243" i="1" s="1"/>
  <c r="B243" i="3" s="1"/>
  <c r="Y243" i="1"/>
  <c r="W243" i="1"/>
  <c r="K243" i="1"/>
  <c r="AB242" i="1"/>
  <c r="S242" i="1" s="1"/>
  <c r="B242" i="3" s="1"/>
  <c r="AB241" i="1"/>
  <c r="S241" i="1" s="1"/>
  <c r="Y241" i="1"/>
  <c r="W241" i="1"/>
  <c r="K241" i="1"/>
  <c r="AB240" i="1"/>
  <c r="S240" i="1" s="1"/>
  <c r="Y240" i="1"/>
  <c r="W240" i="1"/>
  <c r="K240" i="1"/>
  <c r="AB239" i="1"/>
  <c r="S239" i="1" s="1"/>
  <c r="Y239" i="1"/>
  <c r="W239" i="1"/>
  <c r="K239" i="1"/>
  <c r="AB238" i="1"/>
  <c r="S238" i="1" s="1"/>
  <c r="B238" i="3" s="1"/>
  <c r="Y238" i="1"/>
  <c r="W238" i="1"/>
  <c r="K238" i="1"/>
  <c r="AB237" i="1"/>
  <c r="S237" i="1" s="1"/>
  <c r="B237" i="3" s="1"/>
  <c r="Y237" i="1"/>
  <c r="W237" i="1"/>
  <c r="K237" i="1"/>
  <c r="AB236" i="1"/>
  <c r="S236" i="1" s="1"/>
  <c r="B236" i="3" s="1"/>
  <c r="Y236" i="1"/>
  <c r="W236" i="1"/>
  <c r="K236" i="1"/>
  <c r="AB235" i="1"/>
  <c r="S235" i="1" s="1"/>
  <c r="B235" i="3" s="1"/>
  <c r="Y235" i="1"/>
  <c r="W235" i="1"/>
  <c r="K235" i="1"/>
  <c r="AB234" i="1"/>
  <c r="S234" i="1" s="1"/>
  <c r="B234" i="3" s="1"/>
  <c r="Y234" i="1"/>
  <c r="W234" i="1"/>
  <c r="K234" i="1"/>
  <c r="AB233" i="1"/>
  <c r="S233" i="1" s="1"/>
  <c r="B233" i="3" s="1"/>
  <c r="Y233" i="1"/>
  <c r="W233" i="1"/>
  <c r="K233" i="1"/>
  <c r="AB232" i="1"/>
  <c r="S232" i="1" s="1"/>
  <c r="B232" i="3" s="1"/>
  <c r="Y232" i="1"/>
  <c r="W232" i="1"/>
  <c r="K232" i="1"/>
  <c r="AB231" i="1"/>
  <c r="S231" i="1" s="1"/>
  <c r="B231" i="3" s="1"/>
  <c r="Y231" i="1"/>
  <c r="W231" i="1"/>
  <c r="K231" i="1"/>
  <c r="AB230" i="1"/>
  <c r="S230" i="1" s="1"/>
  <c r="B230" i="3" s="1"/>
  <c r="Y230" i="1"/>
  <c r="W230" i="1"/>
  <c r="K230" i="1"/>
  <c r="AB229" i="1"/>
  <c r="S229" i="1" s="1"/>
  <c r="B229" i="3" s="1"/>
  <c r="Y229" i="1"/>
  <c r="W229" i="1"/>
  <c r="K229" i="1"/>
  <c r="AB228" i="1"/>
  <c r="S228" i="1" s="1"/>
  <c r="B228" i="3" s="1"/>
  <c r="Y228" i="1"/>
  <c r="W228" i="1"/>
  <c r="K228" i="1"/>
  <c r="AB227" i="1"/>
  <c r="S227" i="1" s="1"/>
  <c r="B227" i="3" s="1"/>
  <c r="Y227" i="1"/>
  <c r="W227" i="1"/>
  <c r="AB226" i="1"/>
  <c r="S226" i="1" s="1"/>
  <c r="B226" i="3" s="1"/>
  <c r="Y226" i="1"/>
  <c r="W226" i="1"/>
  <c r="K226" i="1"/>
  <c r="AB225" i="1"/>
  <c r="S225" i="1" s="1"/>
  <c r="B225" i="3" s="1"/>
  <c r="Y225" i="1"/>
  <c r="W225" i="1"/>
  <c r="K225" i="1"/>
  <c r="AB224" i="1"/>
  <c r="S224" i="1" s="1"/>
  <c r="B224" i="3" s="1"/>
  <c r="Y224" i="1"/>
  <c r="W224" i="1"/>
  <c r="K224" i="1"/>
  <c r="AB223" i="1"/>
  <c r="S223" i="1" s="1"/>
  <c r="B223" i="3" s="1"/>
  <c r="Y223" i="1"/>
  <c r="W223" i="1"/>
  <c r="K223" i="1"/>
  <c r="AB222" i="1"/>
  <c r="S222" i="1" s="1"/>
  <c r="B222" i="3" s="1"/>
  <c r="Y222" i="1"/>
  <c r="W222" i="1"/>
  <c r="K222" i="1"/>
  <c r="AB221" i="1"/>
  <c r="S221" i="1" s="1"/>
  <c r="B221" i="3" s="1"/>
  <c r="Y221" i="1"/>
  <c r="W221" i="1"/>
  <c r="K221" i="1"/>
  <c r="AB220" i="1"/>
  <c r="S220" i="1" s="1"/>
  <c r="B220" i="3" s="1"/>
  <c r="Y220" i="1"/>
  <c r="W220" i="1"/>
  <c r="K220" i="1"/>
  <c r="AB219" i="1"/>
  <c r="S219" i="1" s="1"/>
  <c r="B219" i="3" s="1"/>
  <c r="Y219" i="1"/>
  <c r="W219" i="1"/>
  <c r="K219" i="1"/>
  <c r="AB218" i="1"/>
  <c r="S218" i="1" s="1"/>
  <c r="B218" i="3" s="1"/>
  <c r="Y218" i="1"/>
  <c r="W218" i="1"/>
  <c r="K218" i="1"/>
  <c r="AB217" i="1"/>
  <c r="S217" i="1" s="1"/>
  <c r="B217" i="3" s="1"/>
  <c r="Y217" i="1"/>
  <c r="W217" i="1"/>
  <c r="K217" i="1"/>
  <c r="AB216" i="1"/>
  <c r="S216" i="1" s="1"/>
  <c r="B216" i="3" s="1"/>
  <c r="Y216" i="1"/>
  <c r="W216" i="1"/>
  <c r="K216" i="1"/>
  <c r="AB215" i="1"/>
  <c r="S215" i="1" s="1"/>
  <c r="B215" i="3" s="1"/>
  <c r="Y215" i="1"/>
  <c r="W215" i="1"/>
  <c r="K215" i="1"/>
  <c r="AB214" i="1"/>
  <c r="S214" i="1" s="1"/>
  <c r="B214" i="3" s="1"/>
  <c r="Y214" i="1"/>
  <c r="W214" i="1"/>
  <c r="K214" i="1"/>
  <c r="AB213" i="1"/>
  <c r="S213" i="1" s="1"/>
  <c r="B213" i="3" s="1"/>
  <c r="Y213" i="1"/>
  <c r="W213" i="1"/>
  <c r="K213" i="1"/>
  <c r="AB212" i="1"/>
  <c r="S212" i="1" s="1"/>
  <c r="B212" i="3" s="1"/>
  <c r="Y212" i="1"/>
  <c r="W212" i="1"/>
  <c r="K212" i="1"/>
  <c r="AB211" i="1"/>
  <c r="S211" i="1" s="1"/>
  <c r="B211" i="3" s="1"/>
  <c r="Y211" i="1"/>
  <c r="W211" i="1"/>
  <c r="K211" i="1"/>
  <c r="AB210" i="1"/>
  <c r="S210" i="1" s="1"/>
  <c r="B210" i="3" s="1"/>
  <c r="Y210" i="1"/>
  <c r="W210" i="1"/>
  <c r="K210" i="1"/>
  <c r="AB209" i="1"/>
  <c r="S209" i="1" s="1"/>
  <c r="B209" i="3" s="1"/>
  <c r="Y209" i="1"/>
  <c r="W209" i="1"/>
  <c r="K209" i="1"/>
  <c r="AB208" i="1"/>
  <c r="S208" i="1" s="1"/>
  <c r="B208" i="3" s="1"/>
  <c r="Y208" i="1"/>
  <c r="W208" i="1"/>
  <c r="K208" i="1"/>
  <c r="AB207" i="1"/>
  <c r="S207" i="1" s="1"/>
  <c r="B207" i="3" s="1"/>
  <c r="Y207" i="1"/>
  <c r="W207" i="1"/>
  <c r="K207" i="1"/>
  <c r="AB206" i="1"/>
  <c r="S206" i="1" s="1"/>
  <c r="B206" i="3" s="1"/>
  <c r="Y206" i="1"/>
  <c r="W206" i="1"/>
  <c r="K206" i="1"/>
  <c r="AB205" i="1"/>
  <c r="S205" i="1" s="1"/>
  <c r="B205" i="3" s="1"/>
  <c r="Y205" i="1"/>
  <c r="W205" i="1"/>
  <c r="K205" i="1"/>
  <c r="AB204" i="1"/>
  <c r="S204" i="1" s="1"/>
  <c r="B204" i="3" s="1"/>
  <c r="Y204" i="1"/>
  <c r="W204" i="1"/>
  <c r="K204" i="1"/>
  <c r="AB203" i="1"/>
  <c r="S203" i="1" s="1"/>
  <c r="B203" i="3" s="1"/>
  <c r="Y203" i="1"/>
  <c r="W203" i="1"/>
  <c r="K203" i="1"/>
  <c r="AB202" i="1"/>
  <c r="S202" i="1" s="1"/>
  <c r="B202" i="3" s="1"/>
  <c r="Y202" i="1"/>
  <c r="W202" i="1"/>
  <c r="K202" i="1"/>
  <c r="AB201" i="1"/>
  <c r="S201" i="1" s="1"/>
  <c r="B201" i="3" s="1"/>
  <c r="Y201" i="1"/>
  <c r="W201" i="1"/>
  <c r="K201" i="1"/>
  <c r="AB200" i="1"/>
  <c r="S200" i="1" s="1"/>
  <c r="B200" i="3" s="1"/>
  <c r="Y200" i="1"/>
  <c r="W200" i="1"/>
  <c r="K200" i="1"/>
  <c r="AB199" i="1"/>
  <c r="S199" i="1" s="1"/>
  <c r="B199" i="3" s="1"/>
  <c r="Y199" i="1"/>
  <c r="W199" i="1"/>
  <c r="K199" i="1"/>
  <c r="AB198" i="1"/>
  <c r="S198" i="1" s="1"/>
  <c r="B198" i="3" s="1"/>
  <c r="Y198" i="1"/>
  <c r="W198" i="1"/>
  <c r="K198" i="1"/>
  <c r="AB197" i="1"/>
  <c r="S197" i="1" s="1"/>
  <c r="B197" i="3" s="1"/>
  <c r="Y197" i="1"/>
  <c r="W197" i="1"/>
  <c r="K197" i="1"/>
  <c r="AB196" i="1"/>
  <c r="S196" i="1" s="1"/>
  <c r="B196" i="3" s="1"/>
  <c r="Y196" i="1"/>
  <c r="W196" i="1"/>
  <c r="K196" i="1"/>
  <c r="AB195" i="1"/>
  <c r="S195" i="1" s="1"/>
  <c r="B195" i="3" s="1"/>
  <c r="Y195" i="1"/>
  <c r="W195" i="1"/>
  <c r="K195" i="1"/>
  <c r="AB194" i="1"/>
  <c r="S194" i="1" s="1"/>
  <c r="B194" i="3" s="1"/>
  <c r="Y194" i="1"/>
  <c r="W194" i="1"/>
  <c r="K194" i="1"/>
  <c r="AB193" i="1"/>
  <c r="S193" i="1" s="1"/>
  <c r="B193" i="3" s="1"/>
  <c r="Y193" i="1"/>
  <c r="W193" i="1"/>
  <c r="K193" i="1"/>
  <c r="AB192" i="1"/>
  <c r="S192" i="1" s="1"/>
  <c r="B192" i="3" s="1"/>
  <c r="Y192" i="1"/>
  <c r="W192" i="1"/>
  <c r="K192" i="1"/>
  <c r="AB191" i="1"/>
  <c r="S191" i="1" s="1"/>
  <c r="B191" i="3" s="1"/>
  <c r="Y191" i="1"/>
  <c r="W191" i="1"/>
  <c r="K191" i="1"/>
  <c r="AB190" i="1"/>
  <c r="S190" i="1" s="1"/>
  <c r="B190" i="3" s="1"/>
  <c r="Y190" i="1"/>
  <c r="W190" i="1"/>
  <c r="K190" i="1"/>
  <c r="AB189" i="1"/>
  <c r="S189" i="1" s="1"/>
  <c r="B189" i="3" s="1"/>
  <c r="Y189" i="1"/>
  <c r="W189" i="1"/>
  <c r="K189" i="1"/>
  <c r="AB188" i="1"/>
  <c r="S188" i="1" s="1"/>
  <c r="B188" i="3" s="1"/>
  <c r="Y188" i="1"/>
  <c r="W188" i="1"/>
  <c r="K188" i="1"/>
  <c r="AB187" i="1"/>
  <c r="S187" i="1" s="1"/>
  <c r="B187" i="3" s="1"/>
  <c r="Y187" i="1"/>
  <c r="W187" i="1"/>
  <c r="K187" i="1"/>
  <c r="AB186" i="1"/>
  <c r="S186" i="1" s="1"/>
  <c r="B186" i="3" s="1"/>
  <c r="Y186" i="1"/>
  <c r="W186" i="1"/>
  <c r="K186" i="1"/>
  <c r="AB185" i="1"/>
  <c r="S185" i="1" s="1"/>
  <c r="B185" i="3" s="1"/>
  <c r="Y185" i="1"/>
  <c r="W185" i="1"/>
  <c r="K185" i="1"/>
  <c r="AB184" i="1"/>
  <c r="S184" i="1" s="1"/>
  <c r="B184" i="3" s="1"/>
  <c r="Y184" i="1"/>
  <c r="W184" i="1"/>
  <c r="K184" i="1"/>
  <c r="AB183" i="1"/>
  <c r="S183" i="1" s="1"/>
  <c r="B183" i="3" s="1"/>
  <c r="Y183" i="1"/>
  <c r="W183" i="1"/>
  <c r="K183" i="1"/>
  <c r="AB182" i="1"/>
  <c r="S182" i="1" s="1"/>
  <c r="B182" i="3" s="1"/>
  <c r="Y182" i="1"/>
  <c r="W182" i="1"/>
  <c r="K182" i="1"/>
  <c r="AB181" i="1"/>
  <c r="S181" i="1" s="1"/>
  <c r="B181" i="3" s="1"/>
  <c r="Y181" i="1"/>
  <c r="W181" i="1"/>
  <c r="K181" i="1"/>
  <c r="AB180" i="1"/>
  <c r="S180" i="1" s="1"/>
  <c r="B180" i="3" s="1"/>
  <c r="Y180" i="1"/>
  <c r="W180" i="1"/>
  <c r="K180" i="1"/>
  <c r="AB179" i="1"/>
  <c r="S179" i="1" s="1"/>
  <c r="B179" i="3" s="1"/>
  <c r="Y179" i="1"/>
  <c r="W179" i="1"/>
  <c r="K179" i="1"/>
  <c r="AB178" i="1"/>
  <c r="S178" i="1" s="1"/>
  <c r="B178" i="3" s="1"/>
  <c r="Y178" i="1"/>
  <c r="W178" i="1"/>
  <c r="K178" i="1"/>
  <c r="AB177" i="1"/>
  <c r="S177" i="1" s="1"/>
  <c r="B177" i="3" s="1"/>
  <c r="Y177" i="1"/>
  <c r="W177" i="1"/>
  <c r="K177" i="1"/>
  <c r="AB176" i="1"/>
  <c r="S176" i="1" s="1"/>
  <c r="B176" i="3" s="1"/>
  <c r="Y176" i="1"/>
  <c r="W176" i="1"/>
  <c r="K176" i="1"/>
  <c r="AB175" i="1"/>
  <c r="S175" i="1" s="1"/>
  <c r="B175" i="3" s="1"/>
  <c r="Y175" i="1"/>
  <c r="W175" i="1"/>
  <c r="K175" i="1"/>
  <c r="AB174" i="1"/>
  <c r="S174" i="1" s="1"/>
  <c r="B174" i="3" s="1"/>
  <c r="Y174" i="1"/>
  <c r="W174" i="1"/>
  <c r="K174" i="1"/>
  <c r="AB173" i="1"/>
  <c r="S173" i="1" s="1"/>
  <c r="B173" i="3" s="1"/>
  <c r="Y173" i="1"/>
  <c r="W173" i="1"/>
  <c r="K173" i="1"/>
  <c r="AB172" i="1"/>
  <c r="S172" i="1" s="1"/>
  <c r="B172" i="3" s="1"/>
  <c r="Y172" i="1"/>
  <c r="W172" i="1"/>
  <c r="K172" i="1"/>
  <c r="AB171" i="1"/>
  <c r="S171" i="1" s="1"/>
  <c r="B171" i="3" s="1"/>
  <c r="Y171" i="1"/>
  <c r="W171" i="1"/>
  <c r="K171" i="1"/>
  <c r="AB170" i="1"/>
  <c r="S170" i="1" s="1"/>
  <c r="B170" i="3" s="1"/>
  <c r="Y170" i="1"/>
  <c r="W170" i="1"/>
  <c r="K170" i="1"/>
  <c r="AB169" i="1"/>
  <c r="S169" i="1" s="1"/>
  <c r="B169" i="3" s="1"/>
  <c r="Y169" i="1"/>
  <c r="W169" i="1"/>
  <c r="K169" i="1"/>
  <c r="AB168" i="1"/>
  <c r="S168" i="1" s="1"/>
  <c r="B168" i="3" s="1"/>
  <c r="Y168" i="1"/>
  <c r="W168" i="1"/>
  <c r="K168" i="1"/>
  <c r="AB167" i="1"/>
  <c r="S167" i="1" s="1"/>
  <c r="B167" i="3" s="1"/>
  <c r="Y167" i="1"/>
  <c r="W167" i="1"/>
  <c r="K167" i="1"/>
  <c r="AB166" i="1"/>
  <c r="S166" i="1" s="1"/>
  <c r="B166" i="3" s="1"/>
  <c r="Y166" i="1"/>
  <c r="W166" i="1"/>
  <c r="K166" i="1"/>
  <c r="AB165" i="1"/>
  <c r="S165" i="1" s="1"/>
  <c r="B165" i="3" s="1"/>
  <c r="Y165" i="1"/>
  <c r="W165" i="1"/>
  <c r="K165" i="1"/>
  <c r="AB164" i="1"/>
  <c r="S164" i="1" s="1"/>
  <c r="B164" i="3" s="1"/>
  <c r="Y164" i="1"/>
  <c r="W164" i="1"/>
  <c r="K164" i="1"/>
  <c r="AB163" i="1"/>
  <c r="S163" i="1" s="1"/>
  <c r="B163" i="3" s="1"/>
  <c r="Y163" i="1"/>
  <c r="W163" i="1"/>
  <c r="K163" i="1"/>
  <c r="AB162" i="1"/>
  <c r="S162" i="1" s="1"/>
  <c r="B162" i="3" s="1"/>
  <c r="Y162" i="1"/>
  <c r="W162" i="1"/>
  <c r="K162" i="1"/>
  <c r="AB161" i="1"/>
  <c r="S161" i="1" s="1"/>
  <c r="B161" i="3" s="1"/>
  <c r="Y161" i="1"/>
  <c r="W161" i="1"/>
  <c r="K161" i="1"/>
  <c r="AB160" i="1"/>
  <c r="S160" i="1" s="1"/>
  <c r="B160" i="3" s="1"/>
  <c r="Y160" i="1"/>
  <c r="W160" i="1"/>
  <c r="K160" i="1"/>
  <c r="AB159" i="1"/>
  <c r="S159" i="1" s="1"/>
  <c r="B159" i="3" s="1"/>
  <c r="Y159" i="1"/>
  <c r="W159" i="1"/>
  <c r="K159" i="1"/>
  <c r="AB158" i="1"/>
  <c r="S158" i="1" s="1"/>
  <c r="B158" i="3" s="1"/>
  <c r="Y158" i="1"/>
  <c r="W158" i="1"/>
  <c r="K158" i="1"/>
  <c r="AB157" i="1"/>
  <c r="S157" i="1" s="1"/>
  <c r="B157" i="3" s="1"/>
  <c r="Y157" i="1"/>
  <c r="W157" i="1"/>
  <c r="K157" i="1"/>
  <c r="AB156" i="1"/>
  <c r="S156" i="1" s="1"/>
  <c r="B156" i="3" s="1"/>
  <c r="Y156" i="1"/>
  <c r="W156" i="1"/>
  <c r="K156" i="1"/>
  <c r="AB155" i="1"/>
  <c r="S155" i="1" s="1"/>
  <c r="B155" i="3" s="1"/>
  <c r="Y155" i="1"/>
  <c r="W155" i="1"/>
  <c r="K155" i="1"/>
  <c r="AB154" i="1"/>
  <c r="S154" i="1" s="1"/>
  <c r="B154" i="3" s="1"/>
  <c r="Y154" i="1"/>
  <c r="W154" i="1"/>
  <c r="K154" i="1"/>
  <c r="AB153" i="1"/>
  <c r="S153" i="1" s="1"/>
  <c r="B153" i="3" s="1"/>
  <c r="Y153" i="1"/>
  <c r="W153" i="1"/>
  <c r="K153" i="1"/>
  <c r="AB152" i="1"/>
  <c r="S152" i="1" s="1"/>
  <c r="B152" i="3" s="1"/>
  <c r="Y152" i="1"/>
  <c r="W152" i="1"/>
  <c r="K152" i="1"/>
  <c r="AB151" i="1"/>
  <c r="S151" i="1" s="1"/>
  <c r="B151" i="3" s="1"/>
  <c r="Y151" i="1"/>
  <c r="W151" i="1"/>
  <c r="K151" i="1"/>
  <c r="AB150" i="1"/>
  <c r="S150" i="1" s="1"/>
  <c r="B150" i="3" s="1"/>
  <c r="Y150" i="1"/>
  <c r="W150" i="1"/>
  <c r="K150" i="1"/>
  <c r="AB149" i="1"/>
  <c r="S149" i="1" s="1"/>
  <c r="B149" i="3" s="1"/>
  <c r="Y149" i="1"/>
  <c r="W149" i="1"/>
  <c r="K149" i="1"/>
  <c r="AB148" i="1"/>
  <c r="S148" i="1" s="1"/>
  <c r="B148" i="3" s="1"/>
  <c r="Y148" i="1"/>
  <c r="W148" i="1"/>
  <c r="K148" i="1"/>
  <c r="AB147" i="1"/>
  <c r="S147" i="1" s="1"/>
  <c r="B147" i="3" s="1"/>
  <c r="Y147" i="1"/>
  <c r="W147" i="1"/>
  <c r="K147" i="1"/>
  <c r="AB146" i="1"/>
  <c r="S146" i="1" s="1"/>
  <c r="B146" i="3" s="1"/>
  <c r="Y146" i="1"/>
  <c r="W146" i="1"/>
  <c r="K146" i="1"/>
  <c r="AB145" i="1"/>
  <c r="S145" i="1" s="1"/>
  <c r="B145" i="3" s="1"/>
  <c r="Y145" i="1"/>
  <c r="W145" i="1"/>
  <c r="K145" i="1"/>
  <c r="AB144" i="1"/>
  <c r="S144" i="1" s="1"/>
  <c r="B144" i="3" s="1"/>
  <c r="Y144" i="1"/>
  <c r="W144" i="1"/>
  <c r="K144" i="1"/>
  <c r="AB143" i="1"/>
  <c r="S143" i="1" s="1"/>
  <c r="B143" i="3" s="1"/>
  <c r="Y143" i="1"/>
  <c r="W143" i="1"/>
  <c r="K143" i="1"/>
  <c r="AB142" i="1"/>
  <c r="S142" i="1" s="1"/>
  <c r="B142" i="3" s="1"/>
  <c r="Y142" i="1"/>
  <c r="W142" i="1"/>
  <c r="K142" i="1"/>
  <c r="AB141" i="1"/>
  <c r="S141" i="1" s="1"/>
  <c r="B141" i="3" s="1"/>
  <c r="Y141" i="1"/>
  <c r="W141" i="1"/>
  <c r="K141" i="1"/>
  <c r="AB140" i="1"/>
  <c r="S140" i="1" s="1"/>
  <c r="B140" i="3" s="1"/>
  <c r="Y140" i="1"/>
  <c r="W140" i="1"/>
  <c r="K140" i="1"/>
  <c r="AB139" i="1"/>
  <c r="S139" i="1" s="1"/>
  <c r="B139" i="3" s="1"/>
  <c r="Y139" i="1"/>
  <c r="W139" i="1"/>
  <c r="K139" i="1"/>
  <c r="AB138" i="1"/>
  <c r="S138" i="1" s="1"/>
  <c r="B138" i="3" s="1"/>
  <c r="Y138" i="1"/>
  <c r="W138" i="1"/>
  <c r="K138" i="1"/>
  <c r="AB137" i="1"/>
  <c r="S137" i="1" s="1"/>
  <c r="B137" i="3" s="1"/>
  <c r="Y137" i="1"/>
  <c r="W137" i="1"/>
  <c r="K137" i="1"/>
  <c r="AB136" i="1"/>
  <c r="S136" i="1" s="1"/>
  <c r="B136" i="3" s="1"/>
  <c r="Y136" i="1"/>
  <c r="W136" i="1"/>
  <c r="K136" i="1"/>
  <c r="AB135" i="1"/>
  <c r="S135" i="1" s="1"/>
  <c r="B135" i="3" s="1"/>
  <c r="Y135" i="1"/>
  <c r="W135" i="1"/>
  <c r="K135" i="1"/>
  <c r="AB134" i="1"/>
  <c r="S134" i="1" s="1"/>
  <c r="B134" i="3" s="1"/>
  <c r="Y134" i="1"/>
  <c r="W134" i="1"/>
  <c r="K134" i="1"/>
  <c r="AB133" i="1"/>
  <c r="S133" i="1" s="1"/>
  <c r="B133" i="3" s="1"/>
  <c r="Y133" i="1"/>
  <c r="W133" i="1"/>
  <c r="K133" i="1"/>
  <c r="AB132" i="1"/>
  <c r="S132" i="1" s="1"/>
  <c r="B132" i="3" s="1"/>
  <c r="Y132" i="1"/>
  <c r="W132" i="1"/>
  <c r="K132" i="1"/>
  <c r="AB131" i="1"/>
  <c r="S131" i="1" s="1"/>
  <c r="B131" i="3" s="1"/>
  <c r="Y131" i="1"/>
  <c r="W131" i="1"/>
  <c r="K131" i="1"/>
  <c r="AB130" i="1"/>
  <c r="S130" i="1" s="1"/>
  <c r="B130" i="3" s="1"/>
  <c r="Y130" i="1"/>
  <c r="W130" i="1"/>
  <c r="K130" i="1"/>
  <c r="AB129" i="1"/>
  <c r="S129" i="1" s="1"/>
  <c r="B129" i="3" s="1"/>
  <c r="Y129" i="1"/>
  <c r="W129" i="1"/>
  <c r="K129" i="1"/>
  <c r="AB128" i="1"/>
  <c r="S128" i="1" s="1"/>
  <c r="B128" i="3" s="1"/>
  <c r="Y128" i="1"/>
  <c r="W128" i="1"/>
  <c r="K128" i="1"/>
  <c r="AB127" i="1"/>
  <c r="S127" i="1" s="1"/>
  <c r="B127" i="3" s="1"/>
  <c r="Y127" i="1"/>
  <c r="W127" i="1"/>
  <c r="K127" i="1"/>
  <c r="AB126" i="1"/>
  <c r="S126" i="1" s="1"/>
  <c r="B126" i="3" s="1"/>
  <c r="Y126" i="1"/>
  <c r="W126" i="1"/>
  <c r="K126" i="1"/>
  <c r="AB125" i="1"/>
  <c r="S125" i="1" s="1"/>
  <c r="B125" i="3" s="1"/>
  <c r="Y125" i="1"/>
  <c r="W125" i="1"/>
  <c r="K125" i="1"/>
  <c r="AB124" i="1"/>
  <c r="S124" i="1" s="1"/>
  <c r="B124" i="3" s="1"/>
  <c r="Y124" i="1"/>
  <c r="W124" i="1"/>
  <c r="K124" i="1"/>
  <c r="AB123" i="1"/>
  <c r="S123" i="1" s="1"/>
  <c r="B123" i="3" s="1"/>
  <c r="Y123" i="1"/>
  <c r="W123" i="1"/>
  <c r="K123" i="1"/>
  <c r="AB122" i="1"/>
  <c r="S122" i="1" s="1"/>
  <c r="B122" i="3" s="1"/>
  <c r="Y122" i="1"/>
  <c r="W122" i="1"/>
  <c r="K122" i="1"/>
  <c r="AB121" i="1"/>
  <c r="S121" i="1" s="1"/>
  <c r="B121" i="3" s="1"/>
  <c r="Y121" i="1"/>
  <c r="W121" i="1"/>
  <c r="K121" i="1"/>
  <c r="AB120" i="1"/>
  <c r="S120" i="1" s="1"/>
  <c r="B120" i="3" s="1"/>
  <c r="Y120" i="1"/>
  <c r="W120" i="1"/>
  <c r="K120" i="1"/>
  <c r="AB119" i="1"/>
  <c r="S119" i="1" s="1"/>
  <c r="B119" i="3" s="1"/>
  <c r="Y119" i="1"/>
  <c r="W119" i="1"/>
  <c r="K119" i="1"/>
  <c r="AB118" i="1"/>
  <c r="S118" i="1" s="1"/>
  <c r="B118" i="3" s="1"/>
  <c r="Y118" i="1"/>
  <c r="W118" i="1"/>
  <c r="K118" i="1"/>
  <c r="AB117" i="1"/>
  <c r="S117" i="1" s="1"/>
  <c r="B117" i="3" s="1"/>
  <c r="Y117" i="1"/>
  <c r="W117" i="1"/>
  <c r="K117" i="1"/>
  <c r="AB116" i="1"/>
  <c r="S116" i="1" s="1"/>
  <c r="B116" i="3" s="1"/>
  <c r="Y116" i="1"/>
  <c r="W116" i="1"/>
  <c r="K116" i="1"/>
  <c r="AB115" i="1"/>
  <c r="S115" i="1" s="1"/>
  <c r="B115" i="3" s="1"/>
  <c r="Y115" i="1"/>
  <c r="W115" i="1"/>
  <c r="K115" i="1"/>
  <c r="AB114" i="1"/>
  <c r="S114" i="1" s="1"/>
  <c r="B114" i="3" s="1"/>
  <c r="Y114" i="1"/>
  <c r="W114" i="1"/>
  <c r="K114" i="1"/>
  <c r="AB113" i="1"/>
  <c r="S113" i="1" s="1"/>
  <c r="B113" i="3" s="1"/>
  <c r="Y113" i="1"/>
  <c r="W113" i="1"/>
  <c r="K113" i="1"/>
  <c r="AB112" i="1"/>
  <c r="S112" i="1" s="1"/>
  <c r="B112" i="3" s="1"/>
  <c r="Y112" i="1"/>
  <c r="W112" i="1"/>
  <c r="K112" i="1"/>
  <c r="AB111" i="1"/>
  <c r="S111" i="1" s="1"/>
  <c r="B111" i="3" s="1"/>
  <c r="Y111" i="1"/>
  <c r="W111" i="1"/>
  <c r="K111" i="1"/>
  <c r="AB110" i="1"/>
  <c r="S110" i="1" s="1"/>
  <c r="B110" i="3" s="1"/>
  <c r="Y110" i="1"/>
  <c r="W110" i="1"/>
  <c r="K110" i="1"/>
  <c r="AB109" i="1"/>
  <c r="S109" i="1" s="1"/>
  <c r="B109" i="3" s="1"/>
  <c r="Y109" i="1"/>
  <c r="W109" i="1"/>
  <c r="K109" i="1"/>
  <c r="AB108" i="1"/>
  <c r="S108" i="1" s="1"/>
  <c r="B108" i="3" s="1"/>
  <c r="Y108" i="1"/>
  <c r="W108" i="1"/>
  <c r="K108" i="1"/>
  <c r="AB107" i="1"/>
  <c r="S107" i="1" s="1"/>
  <c r="B107" i="3" s="1"/>
  <c r="Y107" i="1"/>
  <c r="W107" i="1"/>
  <c r="K107" i="1"/>
  <c r="AB106" i="1"/>
  <c r="S106" i="1" s="1"/>
  <c r="B106" i="3" s="1"/>
  <c r="Y106" i="1"/>
  <c r="W106" i="1"/>
  <c r="K106" i="1"/>
  <c r="AB105" i="1"/>
  <c r="S105" i="1" s="1"/>
  <c r="B105" i="3" s="1"/>
  <c r="Y105" i="1"/>
  <c r="W105" i="1"/>
  <c r="K105" i="1"/>
  <c r="AB104" i="1"/>
  <c r="S104" i="1" s="1"/>
  <c r="B104" i="3" s="1"/>
  <c r="Y104" i="1"/>
  <c r="W104" i="1"/>
  <c r="K104" i="1"/>
  <c r="AB103" i="1"/>
  <c r="S103" i="1" s="1"/>
  <c r="B103" i="3" s="1"/>
  <c r="Y103" i="1"/>
  <c r="W103" i="1"/>
  <c r="K103" i="1"/>
  <c r="AB102" i="1"/>
  <c r="S102" i="1" s="1"/>
  <c r="B102" i="3" s="1"/>
  <c r="Y102" i="1"/>
  <c r="W102" i="1"/>
  <c r="K102" i="1"/>
  <c r="AB101" i="1"/>
  <c r="S101" i="1" s="1"/>
  <c r="B101" i="3" s="1"/>
  <c r="Y101" i="1"/>
  <c r="W101" i="1"/>
  <c r="K101" i="1"/>
  <c r="AB100" i="1"/>
  <c r="S100" i="1" s="1"/>
  <c r="B100" i="3" s="1"/>
  <c r="Y100" i="1"/>
  <c r="W100" i="1"/>
  <c r="K100" i="1"/>
  <c r="AB99" i="1"/>
  <c r="S99" i="1" s="1"/>
  <c r="B99" i="3" s="1"/>
  <c r="Y99" i="1"/>
  <c r="W99" i="1"/>
  <c r="K99" i="1"/>
  <c r="AB98" i="1"/>
  <c r="S98" i="1" s="1"/>
  <c r="B98" i="3" s="1"/>
  <c r="Y98" i="1"/>
  <c r="W98" i="1"/>
  <c r="K98" i="1"/>
  <c r="AB97" i="1"/>
  <c r="S97" i="1" s="1"/>
  <c r="B97" i="3" s="1"/>
  <c r="Y97" i="1"/>
  <c r="W97" i="1"/>
  <c r="K97" i="1"/>
  <c r="AB96" i="1"/>
  <c r="S96" i="1" s="1"/>
  <c r="B96" i="3" s="1"/>
  <c r="Y96" i="1"/>
  <c r="W96" i="1"/>
  <c r="K96" i="1"/>
  <c r="AB95" i="1"/>
  <c r="S95" i="1" s="1"/>
  <c r="B95" i="3" s="1"/>
  <c r="Y95" i="1"/>
  <c r="W95" i="1"/>
  <c r="K95" i="1"/>
  <c r="AB94" i="1"/>
  <c r="S94" i="1" s="1"/>
  <c r="B94" i="3" s="1"/>
  <c r="Y94" i="1"/>
  <c r="W94" i="1"/>
  <c r="K94" i="1"/>
  <c r="AB93" i="1"/>
  <c r="S93" i="1" s="1"/>
  <c r="B93" i="3" s="1"/>
  <c r="Y93" i="1"/>
  <c r="W93" i="1"/>
  <c r="K93" i="1"/>
  <c r="AB92" i="1"/>
  <c r="S92" i="1" s="1"/>
  <c r="B92" i="3" s="1"/>
  <c r="Y92" i="1"/>
  <c r="W92" i="1"/>
  <c r="K92" i="1"/>
  <c r="AB91" i="1"/>
  <c r="S91" i="1" s="1"/>
  <c r="B91" i="3" s="1"/>
  <c r="Y91" i="1"/>
  <c r="W91" i="1"/>
  <c r="K91" i="1"/>
  <c r="AB90" i="1"/>
  <c r="S90" i="1" s="1"/>
  <c r="B90" i="3" s="1"/>
  <c r="Y90" i="1"/>
  <c r="W90" i="1"/>
  <c r="K90" i="1"/>
  <c r="AB89" i="1"/>
  <c r="S89" i="1" s="1"/>
  <c r="B89" i="3" s="1"/>
  <c r="Y89" i="1"/>
  <c r="W89" i="1"/>
  <c r="K89" i="1"/>
  <c r="AB88" i="1"/>
  <c r="S88" i="1" s="1"/>
  <c r="B88" i="3" s="1"/>
  <c r="Y88" i="1"/>
  <c r="W88" i="1"/>
  <c r="K88" i="1"/>
  <c r="AB87" i="1"/>
  <c r="S87" i="1" s="1"/>
  <c r="B87" i="3" s="1"/>
  <c r="Y87" i="1"/>
  <c r="W87" i="1"/>
  <c r="K87" i="1"/>
  <c r="AB86" i="1"/>
  <c r="S86" i="1" s="1"/>
  <c r="B86" i="3" s="1"/>
  <c r="Y86" i="1"/>
  <c r="W86" i="1"/>
  <c r="AB85" i="1"/>
  <c r="S85" i="1" s="1"/>
  <c r="B85" i="3" s="1"/>
  <c r="Y85" i="1"/>
  <c r="W85" i="1"/>
  <c r="K85" i="1"/>
  <c r="AB84" i="1"/>
  <c r="S84" i="1" s="1"/>
  <c r="B84" i="3" s="1"/>
  <c r="Y84" i="1"/>
  <c r="W84" i="1"/>
  <c r="K84" i="1"/>
  <c r="AB83" i="1"/>
  <c r="S83" i="1" s="1"/>
  <c r="B83" i="3" s="1"/>
  <c r="Y83" i="1"/>
  <c r="W83" i="1"/>
  <c r="K83" i="1"/>
  <c r="AB82" i="1"/>
  <c r="S82" i="1" s="1"/>
  <c r="B82" i="3" s="1"/>
  <c r="Y82" i="1"/>
  <c r="W82" i="1"/>
  <c r="K82" i="1"/>
  <c r="AB81" i="1"/>
  <c r="S81" i="1" s="1"/>
  <c r="B81" i="3" s="1"/>
  <c r="Y81" i="1"/>
  <c r="W81" i="1"/>
  <c r="K81" i="1"/>
  <c r="AB80" i="1"/>
  <c r="S80" i="1" s="1"/>
  <c r="B80" i="3" s="1"/>
  <c r="Y80" i="1"/>
  <c r="W80" i="1"/>
  <c r="K80" i="1"/>
  <c r="AB79" i="1"/>
  <c r="S79" i="1" s="1"/>
  <c r="B79" i="3" s="1"/>
  <c r="Y79" i="1"/>
  <c r="W79" i="1"/>
  <c r="K79" i="1"/>
  <c r="AB78" i="1"/>
  <c r="S78" i="1" s="1"/>
  <c r="B78" i="3" s="1"/>
  <c r="Y78" i="1"/>
  <c r="W78" i="1"/>
  <c r="K78" i="1"/>
  <c r="AB77" i="1"/>
  <c r="S77" i="1" s="1"/>
  <c r="B77" i="3" s="1"/>
  <c r="Y77" i="1"/>
  <c r="W77" i="1"/>
  <c r="K77" i="1"/>
  <c r="AB76" i="1"/>
  <c r="S76" i="1" s="1"/>
  <c r="B76" i="3" s="1"/>
  <c r="Y76" i="1"/>
  <c r="W76" i="1"/>
  <c r="K76" i="1"/>
  <c r="AB75" i="1"/>
  <c r="S75" i="1" s="1"/>
  <c r="B75" i="3" s="1"/>
  <c r="Y75" i="1"/>
  <c r="W75" i="1"/>
  <c r="K75" i="1"/>
  <c r="AB74" i="1"/>
  <c r="S74" i="1" s="1"/>
  <c r="B74" i="3" s="1"/>
  <c r="Y74" i="1"/>
  <c r="W74" i="1"/>
  <c r="K74" i="1"/>
  <c r="AB73" i="1"/>
  <c r="S73" i="1" s="1"/>
  <c r="B73" i="3" s="1"/>
  <c r="Y73" i="1"/>
  <c r="W73" i="1"/>
  <c r="K73" i="1"/>
  <c r="AB72" i="1"/>
  <c r="S72" i="1" s="1"/>
  <c r="B72" i="3" s="1"/>
  <c r="Y72" i="1"/>
  <c r="W72" i="1"/>
  <c r="K72" i="1"/>
  <c r="AB71" i="1"/>
  <c r="S71" i="1" s="1"/>
  <c r="B71" i="3" s="1"/>
  <c r="Y71" i="1"/>
  <c r="W71" i="1"/>
  <c r="K71" i="1"/>
  <c r="AB70" i="1"/>
  <c r="S70" i="1" s="1"/>
  <c r="B70" i="3" s="1"/>
  <c r="Y70" i="1"/>
  <c r="W70" i="1"/>
  <c r="K70" i="1"/>
  <c r="AB69" i="1"/>
  <c r="S69" i="1" s="1"/>
  <c r="B69" i="3" s="1"/>
  <c r="Y69" i="1"/>
  <c r="W69" i="1"/>
  <c r="K69" i="1"/>
  <c r="AB68" i="1"/>
  <c r="S68" i="1" s="1"/>
  <c r="B68" i="3" s="1"/>
  <c r="Y68" i="1"/>
  <c r="W68" i="1"/>
  <c r="K68" i="1"/>
  <c r="AB67" i="1"/>
  <c r="S67" i="1" s="1"/>
  <c r="B67" i="3" s="1"/>
  <c r="Y67" i="1"/>
  <c r="W67" i="1"/>
  <c r="K67" i="1"/>
  <c r="AB66" i="1"/>
  <c r="S66" i="1" s="1"/>
  <c r="B66" i="3" s="1"/>
  <c r="Y66" i="1"/>
  <c r="W66" i="1"/>
  <c r="K66" i="1"/>
  <c r="AB65" i="1"/>
  <c r="S65" i="1" s="1"/>
  <c r="B65" i="3" s="1"/>
  <c r="Y65" i="1"/>
  <c r="W65" i="1"/>
  <c r="K65" i="1"/>
  <c r="AB64" i="1"/>
  <c r="S64" i="1" s="1"/>
  <c r="B64" i="3" s="1"/>
  <c r="Y64" i="1"/>
  <c r="W64" i="1"/>
  <c r="K64" i="1"/>
  <c r="AB63" i="1"/>
  <c r="S63" i="1" s="1"/>
  <c r="B63" i="3" s="1"/>
  <c r="Y63" i="1"/>
  <c r="W63" i="1"/>
  <c r="K63" i="1"/>
  <c r="AB62" i="1"/>
  <c r="S62" i="1" s="1"/>
  <c r="B62" i="3" s="1"/>
  <c r="Y62" i="1"/>
  <c r="W62" i="1"/>
  <c r="K62" i="1"/>
  <c r="AB61" i="1"/>
  <c r="S61" i="1" s="1"/>
  <c r="B61" i="3" s="1"/>
  <c r="Y61" i="1"/>
  <c r="W61" i="1"/>
  <c r="K61" i="1"/>
  <c r="AB60" i="1"/>
  <c r="S60" i="1" s="1"/>
  <c r="B60" i="3" s="1"/>
  <c r="Y60" i="1"/>
  <c r="W60" i="1"/>
  <c r="K60" i="1"/>
  <c r="AB59" i="1"/>
  <c r="S59" i="1" s="1"/>
  <c r="B59" i="3" s="1"/>
  <c r="Y59" i="1"/>
  <c r="W59" i="1"/>
  <c r="K59" i="1"/>
  <c r="AB58" i="1"/>
  <c r="S58" i="1" s="1"/>
  <c r="B58" i="3" s="1"/>
  <c r="Y58" i="1"/>
  <c r="W58" i="1"/>
  <c r="K58" i="1"/>
  <c r="AB57" i="1"/>
  <c r="S57" i="1" s="1"/>
  <c r="B57" i="3" s="1"/>
  <c r="Y57" i="1"/>
  <c r="W57" i="1"/>
  <c r="K57" i="1"/>
  <c r="AB56" i="1"/>
  <c r="S56" i="1" s="1"/>
  <c r="B56" i="3" s="1"/>
  <c r="Y56" i="1"/>
  <c r="W56" i="1"/>
  <c r="K56" i="1"/>
  <c r="AB55" i="1"/>
  <c r="S55" i="1" s="1"/>
  <c r="B55" i="3" s="1"/>
  <c r="Y55" i="1"/>
  <c r="W55" i="1"/>
  <c r="K55" i="1"/>
  <c r="AB54" i="1"/>
  <c r="S54" i="1" s="1"/>
  <c r="B54" i="3" s="1"/>
  <c r="Y54" i="1"/>
  <c r="W54" i="1"/>
  <c r="K54" i="1"/>
  <c r="AB53" i="1"/>
  <c r="S53" i="1" s="1"/>
  <c r="B53" i="3" s="1"/>
  <c r="Y53" i="1"/>
  <c r="W53" i="1"/>
  <c r="K53" i="1"/>
  <c r="AB52" i="1"/>
  <c r="S52" i="1" s="1"/>
  <c r="B52" i="3" s="1"/>
  <c r="Y52" i="1"/>
  <c r="W52" i="1"/>
  <c r="K52" i="1"/>
  <c r="AB51" i="1"/>
  <c r="S51" i="1" s="1"/>
  <c r="B51" i="3" s="1"/>
  <c r="Y51" i="1"/>
  <c r="W51" i="1"/>
  <c r="K51" i="1"/>
  <c r="AB50" i="1"/>
  <c r="S50" i="1" s="1"/>
  <c r="B50" i="3" s="1"/>
  <c r="Y50" i="1"/>
  <c r="W50" i="1"/>
  <c r="K50" i="1"/>
  <c r="AB49" i="1"/>
  <c r="S49" i="1" s="1"/>
  <c r="B49" i="3" s="1"/>
  <c r="Y49" i="1"/>
  <c r="W49" i="1"/>
  <c r="K49" i="1"/>
  <c r="AB48" i="1"/>
  <c r="S48" i="1" s="1"/>
  <c r="B48" i="3" s="1"/>
  <c r="Y48" i="1"/>
  <c r="W48" i="1"/>
  <c r="K48" i="1"/>
  <c r="AB47" i="1"/>
  <c r="S47" i="1" s="1"/>
  <c r="B47" i="3" s="1"/>
  <c r="Y47" i="1"/>
  <c r="W47" i="1"/>
  <c r="K47" i="1"/>
  <c r="AB46" i="1"/>
  <c r="S46" i="1" s="1"/>
  <c r="B46" i="3" s="1"/>
  <c r="Y46" i="1"/>
  <c r="W46" i="1"/>
  <c r="K46" i="1"/>
  <c r="AB45" i="1"/>
  <c r="S45" i="1" s="1"/>
  <c r="B45" i="3" s="1"/>
  <c r="Y45" i="1"/>
  <c r="W45" i="1"/>
  <c r="K45" i="1"/>
  <c r="AB44" i="1"/>
  <c r="S44" i="1" s="1"/>
  <c r="B44" i="3" s="1"/>
  <c r="Y44" i="1"/>
  <c r="W44" i="1"/>
  <c r="K44" i="1"/>
  <c r="AB43" i="1"/>
  <c r="S43" i="1" s="1"/>
  <c r="B43" i="3" s="1"/>
  <c r="Y43" i="1"/>
  <c r="W43" i="1"/>
  <c r="K43" i="1"/>
  <c r="AB42" i="1"/>
  <c r="S42" i="1" s="1"/>
  <c r="B42" i="3" s="1"/>
  <c r="Y42" i="1"/>
  <c r="W42" i="1"/>
  <c r="K42" i="1"/>
  <c r="AB41" i="1"/>
  <c r="S41" i="1" s="1"/>
  <c r="B41" i="3" s="1"/>
  <c r="Y41" i="1"/>
  <c r="W41" i="1"/>
  <c r="K41" i="1"/>
  <c r="AB40" i="1"/>
  <c r="S40" i="1" s="1"/>
  <c r="B40" i="3" s="1"/>
  <c r="Y40" i="1"/>
  <c r="W40" i="1"/>
  <c r="K40" i="1"/>
  <c r="AB39" i="1"/>
  <c r="S39" i="1" s="1"/>
  <c r="B39" i="3" s="1"/>
  <c r="Y39" i="1"/>
  <c r="W39" i="1"/>
  <c r="K39" i="1"/>
  <c r="AB38" i="1"/>
  <c r="S38" i="1" s="1"/>
  <c r="B38" i="3" s="1"/>
  <c r="Y38" i="1"/>
  <c r="W38" i="1"/>
  <c r="K38" i="1"/>
  <c r="AB37" i="1"/>
  <c r="S37" i="1" s="1"/>
  <c r="B37" i="3" s="1"/>
  <c r="Y37" i="1"/>
  <c r="W37" i="1"/>
  <c r="K37" i="1"/>
  <c r="AB36" i="1"/>
  <c r="S36" i="1" s="1"/>
  <c r="B36" i="3" s="1"/>
  <c r="Y36" i="1"/>
  <c r="W36" i="1"/>
  <c r="K36" i="1"/>
  <c r="AB35" i="1"/>
  <c r="S35" i="1" s="1"/>
  <c r="B35" i="3" s="1"/>
  <c r="Y35" i="1"/>
  <c r="W35" i="1"/>
  <c r="K35" i="1"/>
  <c r="AB34" i="1"/>
  <c r="S34" i="1" s="1"/>
  <c r="B34" i="3" s="1"/>
  <c r="Y34" i="1"/>
  <c r="W34" i="1"/>
  <c r="K34" i="1"/>
  <c r="AB33" i="1"/>
  <c r="S33" i="1" s="1"/>
  <c r="B33" i="3" s="1"/>
  <c r="Y33" i="1"/>
  <c r="W33" i="1"/>
  <c r="K33" i="1"/>
  <c r="AB32" i="1"/>
  <c r="S32" i="1" s="1"/>
  <c r="B32" i="3" s="1"/>
  <c r="Y32" i="1"/>
  <c r="W32" i="1"/>
  <c r="K32" i="1"/>
  <c r="AB31" i="1"/>
  <c r="S31" i="1" s="1"/>
  <c r="B31" i="3" s="1"/>
  <c r="Y31" i="1"/>
  <c r="W31" i="1"/>
  <c r="K31" i="1"/>
  <c r="AB30" i="1"/>
  <c r="S30" i="1" s="1"/>
  <c r="B30" i="3" s="1"/>
  <c r="Y30" i="1"/>
  <c r="W30" i="1"/>
  <c r="K30" i="1"/>
  <c r="AB29" i="1"/>
  <c r="S29" i="1" s="1"/>
  <c r="B29" i="3" s="1"/>
  <c r="Y29" i="1"/>
  <c r="W29" i="1"/>
  <c r="K29" i="1"/>
  <c r="AB28" i="1"/>
  <c r="S28" i="1" s="1"/>
  <c r="B28" i="3" s="1"/>
  <c r="Y28" i="1"/>
  <c r="W28" i="1"/>
  <c r="K28" i="1"/>
  <c r="AB27" i="1"/>
  <c r="S27" i="1" s="1"/>
  <c r="B27" i="3" s="1"/>
  <c r="Y27" i="1"/>
  <c r="W27" i="1"/>
  <c r="K27" i="1"/>
  <c r="AB26" i="1"/>
  <c r="S26" i="1" s="1"/>
  <c r="B26" i="3" s="1"/>
  <c r="Y26" i="1"/>
  <c r="W26" i="1"/>
  <c r="K26" i="1"/>
  <c r="AB25" i="1"/>
  <c r="S25" i="1" s="1"/>
  <c r="B25" i="3" s="1"/>
  <c r="Y25" i="1"/>
  <c r="W25" i="1"/>
  <c r="K25" i="1"/>
  <c r="AB24" i="1"/>
  <c r="S24" i="1" s="1"/>
  <c r="B24" i="3" s="1"/>
  <c r="Y24" i="1"/>
  <c r="W24" i="1"/>
  <c r="K24" i="1"/>
  <c r="AB23" i="1"/>
  <c r="S23" i="1" s="1"/>
  <c r="B23" i="3" s="1"/>
  <c r="Y23" i="1"/>
  <c r="W23" i="1"/>
  <c r="K23" i="1"/>
  <c r="AB22" i="1"/>
  <c r="S22" i="1" s="1"/>
  <c r="B22" i="3" s="1"/>
  <c r="Y22" i="1"/>
  <c r="W22" i="1"/>
  <c r="K22" i="1"/>
  <c r="AB21" i="1"/>
  <c r="S21" i="1" s="1"/>
  <c r="B21" i="3" s="1"/>
  <c r="Y21" i="1"/>
  <c r="W21" i="1"/>
  <c r="K21" i="1"/>
  <c r="AB20" i="1"/>
  <c r="S20" i="1" s="1"/>
  <c r="B20" i="3" s="1"/>
  <c r="Y20" i="1"/>
  <c r="W20" i="1"/>
  <c r="K20" i="1"/>
  <c r="AB19" i="1"/>
  <c r="S19" i="1" s="1"/>
  <c r="B19" i="3" s="1"/>
  <c r="Y19" i="1"/>
  <c r="W19" i="1"/>
  <c r="K19" i="1"/>
  <c r="AB18" i="1"/>
  <c r="S18" i="1" s="1"/>
  <c r="B18" i="3" s="1"/>
  <c r="Y18" i="1"/>
  <c r="W18" i="1"/>
  <c r="K18" i="1"/>
  <c r="AB17" i="1"/>
  <c r="S17" i="1" s="1"/>
  <c r="B17" i="3" s="1"/>
  <c r="Y17" i="1"/>
  <c r="W17" i="1"/>
  <c r="K17" i="1"/>
  <c r="AB16" i="1"/>
  <c r="S16" i="1" s="1"/>
  <c r="B16" i="3" s="1"/>
  <c r="Y16" i="1"/>
  <c r="W16" i="1"/>
  <c r="K16" i="1"/>
  <c r="AB15" i="1"/>
  <c r="S15" i="1" s="1"/>
  <c r="B15" i="3" s="1"/>
  <c r="Y15" i="1"/>
  <c r="W15" i="1"/>
  <c r="AB14" i="1"/>
  <c r="S14" i="1" s="1"/>
  <c r="B14" i="3" s="1"/>
  <c r="Y14" i="1"/>
  <c r="W14" i="1"/>
  <c r="K14" i="1"/>
  <c r="AB13" i="1"/>
  <c r="S13" i="1" s="1"/>
  <c r="B13" i="3" s="1"/>
  <c r="Y13" i="1"/>
  <c r="W13" i="1"/>
  <c r="K13" i="1"/>
  <c r="AB12" i="1"/>
  <c r="S12" i="1" s="1"/>
  <c r="B12" i="3" s="1"/>
  <c r="Y12" i="1"/>
  <c r="W12" i="1"/>
  <c r="K12" i="1"/>
  <c r="AB11" i="1"/>
  <c r="S11" i="1" s="1"/>
  <c r="B11" i="3" s="1"/>
  <c r="Y11" i="1"/>
  <c r="W11" i="1"/>
  <c r="K11" i="1"/>
  <c r="AB10" i="1"/>
  <c r="S10" i="1" s="1"/>
  <c r="B10" i="3" s="1"/>
  <c r="Y10" i="1"/>
  <c r="W10" i="1"/>
  <c r="K10" i="1"/>
  <c r="AB9" i="1"/>
  <c r="S9" i="1" s="1"/>
  <c r="B9" i="3" s="1"/>
  <c r="Y9" i="1"/>
  <c r="W9" i="1"/>
  <c r="K9" i="1"/>
  <c r="AB8" i="1"/>
  <c r="S8" i="1" s="1"/>
  <c r="B8" i="3" s="1"/>
  <c r="Y8" i="1"/>
  <c r="W8" i="1"/>
  <c r="K8" i="1"/>
  <c r="AB7" i="1"/>
  <c r="S7" i="1" s="1"/>
  <c r="B7" i="3" s="1"/>
  <c r="Y7" i="1"/>
  <c r="W7" i="1"/>
  <c r="K7" i="1"/>
  <c r="AB6" i="1"/>
  <c r="S6" i="1" s="1"/>
  <c r="B6" i="3" s="1"/>
  <c r="Y6" i="1"/>
  <c r="W6" i="1"/>
  <c r="K6" i="1"/>
  <c r="AB5" i="1"/>
  <c r="S5" i="1" s="1"/>
  <c r="B5" i="3" s="1"/>
  <c r="Y5" i="1"/>
  <c r="W5" i="1"/>
  <c r="K5" i="1"/>
  <c r="AB4" i="1"/>
  <c r="Y4" i="1"/>
  <c r="W4" i="1"/>
  <c r="K4" i="1"/>
  <c r="G1017" i="1" l="1"/>
  <c r="G15" i="4"/>
  <c r="E2" i="2"/>
  <c r="G307" i="1"/>
  <c r="B307" i="5" s="1"/>
  <c r="G270" i="1"/>
  <c r="B270" i="5" s="1"/>
  <c r="E18" i="6"/>
  <c r="G5" i="4"/>
  <c r="F6" i="4"/>
  <c r="F7" i="4"/>
  <c r="G7" i="4"/>
  <c r="F8" i="4"/>
  <c r="G8" i="4"/>
  <c r="G9" i="4"/>
  <c r="H9" i="4"/>
  <c r="F10" i="4"/>
  <c r="F11" i="4"/>
  <c r="G11" i="4"/>
  <c r="G12" i="4"/>
  <c r="H12" i="4"/>
  <c r="F13" i="4"/>
  <c r="H14" i="4"/>
  <c r="F15" i="4"/>
  <c r="B10" i="6"/>
  <c r="F10" i="6"/>
  <c r="L10" i="6"/>
  <c r="R10" i="6"/>
  <c r="V10" i="6"/>
  <c r="AB10" i="6"/>
  <c r="C18" i="6"/>
  <c r="G18" i="6"/>
  <c r="M10" i="6"/>
  <c r="S10" i="6"/>
  <c r="W10" i="6"/>
  <c r="AC10" i="6"/>
  <c r="G6" i="4"/>
  <c r="H6" i="4"/>
  <c r="H7" i="4"/>
  <c r="H8" i="4"/>
  <c r="F9" i="4"/>
  <c r="G10" i="4"/>
  <c r="H10" i="4"/>
  <c r="H11" i="4"/>
  <c r="F12" i="4"/>
  <c r="G13" i="4"/>
  <c r="H13" i="4"/>
  <c r="F14" i="4"/>
  <c r="G14" i="4"/>
  <c r="H15" i="4"/>
  <c r="D10" i="6"/>
  <c r="J10" i="6"/>
  <c r="N10" i="6"/>
  <c r="T10" i="6"/>
  <c r="Z10" i="6"/>
  <c r="AD10" i="6"/>
  <c r="D15" i="3"/>
  <c r="K10" i="6"/>
  <c r="O10" i="6"/>
  <c r="U10" i="6"/>
  <c r="AA10" i="6"/>
  <c r="AE10" i="6"/>
  <c r="D12" i="3"/>
  <c r="E12" i="3"/>
  <c r="E13" i="3"/>
  <c r="D13" i="3"/>
  <c r="D14" i="3"/>
  <c r="E14" i="3"/>
  <c r="D8" i="3"/>
  <c r="E8" i="3"/>
  <c r="E9" i="3"/>
  <c r="D9" i="3"/>
  <c r="D10" i="3"/>
  <c r="E10" i="3"/>
  <c r="E11" i="3"/>
  <c r="D11" i="3"/>
  <c r="E7" i="3"/>
  <c r="D7" i="3"/>
  <c r="D6" i="3"/>
  <c r="E6" i="3"/>
  <c r="A5" i="2"/>
  <c r="AN789" i="1"/>
  <c r="AN801" i="1"/>
  <c r="AN804" i="1" s="1"/>
  <c r="AN806" i="1" s="1"/>
  <c r="AN808" i="1" s="1"/>
  <c r="E5" i="3"/>
  <c r="D5" i="3"/>
  <c r="F5" i="4"/>
  <c r="H5" i="4"/>
  <c r="C10" i="6"/>
  <c r="E10" i="6"/>
  <c r="G10" i="6"/>
  <c r="D18" i="6"/>
  <c r="F18" i="6"/>
  <c r="F2" i="2" l="1"/>
  <c r="G2" i="2" s="1"/>
  <c r="G668" i="1" s="1"/>
  <c r="G312" i="1"/>
  <c r="B312" i="5" s="1"/>
  <c r="E16" i="3"/>
  <c r="AN815" i="1"/>
  <c r="AN817" i="1" s="1"/>
  <c r="AN811" i="1"/>
  <c r="A6" i="2"/>
  <c r="G1032" i="1"/>
  <c r="G663" i="1"/>
  <c r="G1066" i="1"/>
  <c r="G639" i="1"/>
  <c r="G315" i="1"/>
  <c r="B315" i="5" s="1"/>
  <c r="G313" i="1"/>
  <c r="B313" i="5" s="1"/>
  <c r="G308" i="1"/>
  <c r="B308" i="5" s="1"/>
  <c r="H2" i="2"/>
  <c r="G329" i="1"/>
  <c r="B329" i="5" s="1"/>
  <c r="G261" i="1"/>
  <c r="B261" i="5" s="1"/>
  <c r="G260" i="1"/>
  <c r="B260" i="5" s="1"/>
  <c r="G259" i="1"/>
  <c r="B259" i="5" s="1"/>
  <c r="A7" i="2" l="1"/>
  <c r="G629" i="1"/>
  <c r="G645" i="1"/>
  <c r="G1002" i="1"/>
  <c r="G623" i="1"/>
  <c r="G640" i="1"/>
  <c r="G652" i="1"/>
  <c r="G667" i="1"/>
  <c r="G1012" i="1"/>
  <c r="G7" i="1"/>
  <c r="G626" i="1"/>
  <c r="G991" i="1"/>
  <c r="G659" i="1"/>
  <c r="G1024" i="1"/>
  <c r="G1316" i="1"/>
  <c r="I2" i="2"/>
  <c r="A8" i="2" l="1"/>
  <c r="G1055" i="1"/>
  <c r="G630" i="1"/>
  <c r="G1050" i="1"/>
  <c r="G21" i="1"/>
  <c r="B21" i="5" s="1"/>
  <c r="G291" i="1"/>
  <c r="B291" i="5" s="1"/>
  <c r="G304" i="1"/>
  <c r="B304" i="5" s="1"/>
  <c r="G305" i="1"/>
  <c r="B305" i="5" s="1"/>
  <c r="G279" i="1"/>
  <c r="B279" i="5" s="1"/>
  <c r="G328" i="1"/>
  <c r="B328" i="5" s="1"/>
  <c r="J2" i="2"/>
  <c r="G300" i="1"/>
  <c r="B300" i="5" s="1"/>
  <c r="G276" i="1"/>
  <c r="B276" i="5" s="1"/>
  <c r="G288" i="1"/>
  <c r="B288" i="5" s="1"/>
  <c r="A9" i="2" l="1"/>
  <c r="G671" i="1"/>
  <c r="G704" i="1"/>
  <c r="G978" i="1"/>
  <c r="G1005" i="1"/>
  <c r="G1052" i="1"/>
  <c r="G638" i="1"/>
  <c r="G646" i="1"/>
  <c r="G1038" i="1"/>
  <c r="G1061" i="1"/>
  <c r="G6" i="1"/>
  <c r="G631" i="1"/>
  <c r="G963" i="1"/>
  <c r="G985" i="1"/>
  <c r="G1031" i="1"/>
  <c r="G1056" i="1"/>
  <c r="G968" i="1"/>
  <c r="G1040" i="1"/>
  <c r="G1067" i="1"/>
  <c r="G633" i="1"/>
  <c r="G653" i="1"/>
  <c r="G965" i="1"/>
  <c r="G1033" i="1"/>
  <c r="G641" i="1"/>
  <c r="G673" i="1"/>
  <c r="G703" i="1"/>
  <c r="G1051" i="1"/>
  <c r="G1075" i="1"/>
  <c r="G1310" i="1"/>
  <c r="G1317" i="1"/>
  <c r="G655" i="1"/>
  <c r="K2" i="2"/>
  <c r="G707" i="1"/>
  <c r="G256" i="1"/>
  <c r="B256" i="5" s="1"/>
  <c r="A10" i="2" l="1"/>
  <c r="G994" i="1"/>
  <c r="G677" i="1"/>
  <c r="G661" i="1"/>
  <c r="G644" i="1"/>
  <c r="G1001" i="1"/>
  <c r="G967" i="1"/>
  <c r="G690" i="1"/>
  <c r="G662" i="1"/>
  <c r="G627" i="1"/>
  <c r="G9" i="1"/>
  <c r="G1019" i="1"/>
  <c r="G317" i="1"/>
  <c r="B317" i="5" s="1"/>
  <c r="G1076" i="1"/>
  <c r="G983" i="1"/>
  <c r="G1006" i="1"/>
  <c r="G1009" i="1"/>
  <c r="G1008" i="1"/>
  <c r="G1026" i="1"/>
  <c r="G986" i="1"/>
  <c r="G245" i="1"/>
  <c r="G990" i="1"/>
  <c r="G969" i="1"/>
  <c r="G316" i="1"/>
  <c r="B316" i="5" s="1"/>
  <c r="G1025" i="1"/>
  <c r="G1020" i="1"/>
  <c r="G240" i="1"/>
  <c r="B245" i="5"/>
  <c r="B204" i="5"/>
  <c r="B240" i="5"/>
  <c r="B199" i="5"/>
  <c r="L2" i="2"/>
  <c r="G255" i="1"/>
  <c r="B255" i="5" s="1"/>
  <c r="G246" i="1"/>
  <c r="G284" i="1"/>
  <c r="B284" i="5" s="1"/>
  <c r="G253" i="1"/>
  <c r="B253" i="5" s="1"/>
  <c r="A11" i="2" l="1"/>
  <c r="G49" i="1"/>
  <c r="G10" i="1"/>
  <c r="G1086" i="1"/>
  <c r="G966" i="1"/>
  <c r="G651" i="1"/>
  <c r="G674" i="1"/>
  <c r="G22" i="1"/>
  <c r="B22" i="5" s="1"/>
  <c r="G686" i="1"/>
  <c r="G1064" i="1"/>
  <c r="G628" i="1"/>
  <c r="G977" i="1"/>
  <c r="G1065" i="1"/>
  <c r="G656" i="1"/>
  <c r="G57" i="1"/>
  <c r="G23" i="1"/>
  <c r="B23" i="5" s="1"/>
  <c r="B246" i="5"/>
  <c r="B205" i="5"/>
  <c r="M2" i="2"/>
  <c r="G1029" i="1"/>
  <c r="G635" i="1"/>
  <c r="G1088" i="1"/>
  <c r="G637" i="1"/>
  <c r="G302" i="1"/>
  <c r="B302" i="5" s="1"/>
  <c r="G249" i="1"/>
  <c r="B249" i="5" s="1"/>
  <c r="G314" i="1"/>
  <c r="B314" i="5" s="1"/>
  <c r="G263" i="1"/>
  <c r="B263" i="5" s="1"/>
  <c r="G338" i="1"/>
  <c r="B338" i="5" s="1"/>
  <c r="G298" i="1"/>
  <c r="B298" i="5" s="1"/>
  <c r="G952" i="1"/>
  <c r="G337" i="1"/>
  <c r="B337" i="5" s="1"/>
  <c r="G953" i="1"/>
  <c r="G326" i="1"/>
  <c r="B326" i="5" s="1"/>
  <c r="G297" i="1"/>
  <c r="B297" i="5" s="1"/>
  <c r="G254" i="1"/>
  <c r="B254" i="5" s="1"/>
  <c r="G275" i="1"/>
  <c r="B275" i="5" s="1"/>
  <c r="G285" i="1"/>
  <c r="B285" i="5" s="1"/>
  <c r="B57" i="5" l="1"/>
  <c r="B16" i="5"/>
  <c r="B49" i="5"/>
  <c r="B8" i="5"/>
  <c r="A12" i="2"/>
  <c r="G705" i="1"/>
  <c r="G48" i="1"/>
  <c r="G725" i="1"/>
  <c r="G973" i="1"/>
  <c r="G642" i="1"/>
  <c r="G702" i="1"/>
  <c r="G24" i="1"/>
  <c r="B24" i="5" s="1"/>
  <c r="G1068" i="1"/>
  <c r="G605" i="1"/>
  <c r="G678" i="1"/>
  <c r="G1060" i="1"/>
  <c r="G11" i="1"/>
  <c r="G676" i="1"/>
  <c r="G1085" i="1"/>
  <c r="G606" i="1"/>
  <c r="G1034" i="1"/>
  <c r="G12" i="1"/>
  <c r="G936" i="1"/>
  <c r="G700" i="1"/>
  <c r="G647" i="1"/>
  <c r="G992" i="1"/>
  <c r="G1021" i="1"/>
  <c r="G1090" i="1"/>
  <c r="G660" i="1"/>
  <c r="G1102" i="1"/>
  <c r="G984" i="1"/>
  <c r="G701" i="1"/>
  <c r="G1000" i="1"/>
  <c r="G58" i="1"/>
  <c r="G35" i="1"/>
  <c r="B35" i="5" s="1"/>
  <c r="G370" i="1"/>
  <c r="B370" i="5" s="1"/>
  <c r="G1084" i="1"/>
  <c r="G636" i="1"/>
  <c r="N2" i="2"/>
  <c r="G282" i="1"/>
  <c r="B282" i="5" s="1"/>
  <c r="G239" i="1"/>
  <c r="G244" i="1"/>
  <c r="G266" i="1"/>
  <c r="B266" i="5" s="1"/>
  <c r="G56" i="1"/>
  <c r="G294" i="1"/>
  <c r="B294" i="5" s="1"/>
  <c r="B17" i="5" l="1"/>
  <c r="B58" i="5"/>
  <c r="B7" i="5"/>
  <c r="B48" i="5"/>
  <c r="A13" i="2"/>
  <c r="G687" i="1"/>
  <c r="G699" i="1"/>
  <c r="G680" i="1"/>
  <c r="G993" i="1"/>
  <c r="G36" i="1"/>
  <c r="B36" i="5" s="1"/>
  <c r="G1018" i="1"/>
  <c r="G691" i="1"/>
  <c r="G719" i="1"/>
  <c r="G1022" i="1"/>
  <c r="G583" i="1"/>
  <c r="G1053" i="1"/>
  <c r="G643" i="1"/>
  <c r="G1027" i="1"/>
  <c r="G980" i="1"/>
  <c r="G45" i="1"/>
  <c r="G34" i="1"/>
  <c r="B34" i="5" s="1"/>
  <c r="G1003" i="1"/>
  <c r="G609" i="1"/>
  <c r="G615" i="1"/>
  <c r="G584" i="1"/>
  <c r="G1043" i="1"/>
  <c r="G1044" i="1"/>
  <c r="B244" i="5"/>
  <c r="B203" i="5"/>
  <c r="B239" i="5"/>
  <c r="B198" i="5"/>
  <c r="B15" i="5"/>
  <c r="B56" i="5"/>
  <c r="O2" i="2"/>
  <c r="G318" i="1"/>
  <c r="B318" i="5" s="1"/>
  <c r="G281" i="1"/>
  <c r="B281" i="5" s="1"/>
  <c r="G989" i="1"/>
  <c r="G622" i="1"/>
  <c r="G343" i="1"/>
  <c r="B343" i="5" s="1"/>
  <c r="G293" i="1"/>
  <c r="B293" i="5" s="1"/>
  <c r="G366" i="1"/>
  <c r="B366" i="5" s="1"/>
  <c r="B45" i="5" l="1"/>
  <c r="B4" i="5"/>
  <c r="A14" i="2"/>
  <c r="G713" i="1"/>
  <c r="G997" i="1"/>
  <c r="G13" i="1"/>
  <c r="G1080" i="1"/>
  <c r="G1004" i="1"/>
  <c r="G39" i="1"/>
  <c r="B39" i="5" s="1"/>
  <c r="G14" i="1"/>
  <c r="G613" i="1"/>
  <c r="G610" i="1"/>
  <c r="G734" i="1"/>
  <c r="G301" i="1"/>
  <c r="B301" i="5" s="1"/>
  <c r="G971" i="1"/>
  <c r="G987" i="1"/>
  <c r="G982" i="1"/>
  <c r="G1103" i="1"/>
  <c r="G330" i="1"/>
  <c r="B330" i="5" s="1"/>
  <c r="G272" i="1"/>
  <c r="B272" i="5" s="1"/>
  <c r="G658" i="1"/>
  <c r="G582" i="1"/>
  <c r="G327" i="1"/>
  <c r="B327" i="5" s="1"/>
  <c r="G283" i="1"/>
  <c r="B283" i="5" s="1"/>
  <c r="G961" i="1"/>
  <c r="G377" i="1"/>
  <c r="G299" i="1"/>
  <c r="B299" i="5" s="1"/>
  <c r="G685" i="1"/>
  <c r="G344" i="1"/>
  <c r="B344" i="5" s="1"/>
  <c r="G287" i="1"/>
  <c r="B287" i="5" s="1"/>
  <c r="P2" i="2"/>
  <c r="Q2" i="2" l="1"/>
  <c r="R2" i="2" s="1"/>
  <c r="S2" i="2" s="1"/>
  <c r="T2" i="2" s="1"/>
  <c r="U2" i="2" s="1"/>
  <c r="V2" i="2" s="1"/>
  <c r="W2" i="2" s="1"/>
  <c r="X2" i="2" s="1"/>
  <c r="Y2" i="2" s="1"/>
  <c r="Z2" i="2" s="1"/>
  <c r="AA2" i="2" s="1"/>
  <c r="AB2" i="2" s="1"/>
  <c r="AC2" i="2" s="1"/>
  <c r="AD2" i="2" s="1"/>
  <c r="AE2" i="2" s="1"/>
  <c r="AF2" i="2" s="1"/>
  <c r="AG2" i="2" s="1"/>
  <c r="AH2" i="2" s="1"/>
  <c r="AI2" i="2" s="1"/>
  <c r="AJ2" i="2" s="1"/>
  <c r="AK2" i="2" s="1"/>
  <c r="AL2" i="2" s="1"/>
  <c r="AM2" i="2" s="1"/>
  <c r="AN2" i="2" s="1"/>
  <c r="AO2" i="2" s="1"/>
  <c r="G1445" i="1"/>
  <c r="A15" i="2"/>
  <c r="G1446" i="1"/>
  <c r="G711" i="1"/>
  <c r="G42" i="1"/>
  <c r="B42" i="5" s="1"/>
  <c r="G741" i="1"/>
  <c r="G51" i="1"/>
  <c r="G373" i="1"/>
  <c r="B373" i="5" s="1"/>
  <c r="G26" i="1"/>
  <c r="B26" i="5" s="1"/>
  <c r="G1077" i="1"/>
  <c r="G1089" i="1"/>
  <c r="G726" i="1"/>
  <c r="G708" i="1"/>
  <c r="G727" i="1"/>
  <c r="G689" i="1"/>
  <c r="G998" i="1"/>
  <c r="G722" i="1"/>
  <c r="G616" i="1"/>
  <c r="G28" i="1"/>
  <c r="B28" i="5" s="1"/>
  <c r="G1496" i="1"/>
  <c r="G1603" i="1"/>
  <c r="G1522" i="1"/>
  <c r="G1557" i="1"/>
  <c r="G1568" i="1"/>
  <c r="G1410" i="1"/>
  <c r="G1470" i="1"/>
  <c r="G1479" i="1"/>
  <c r="G1422" i="1"/>
  <c r="G1527" i="1"/>
  <c r="G1533" i="1"/>
  <c r="G1483" i="1"/>
  <c r="G1510" i="1"/>
  <c r="G1406" i="1"/>
  <c r="G1575" i="1"/>
  <c r="G1442" i="1"/>
  <c r="G1582" i="1"/>
  <c r="G1456" i="1"/>
  <c r="G1466" i="1"/>
  <c r="G1416" i="1"/>
  <c r="G1403" i="1"/>
  <c r="G1561" i="1"/>
  <c r="G1596" i="1"/>
  <c r="G1574" i="1"/>
  <c r="G1604" i="1"/>
  <c r="G1640" i="1"/>
  <c r="G1503" i="1"/>
  <c r="G1586" i="1"/>
  <c r="G1597" i="1"/>
  <c r="G1531" i="1"/>
  <c r="G1525" i="1"/>
  <c r="G1583" i="1"/>
  <c r="G1550" i="1"/>
  <c r="G1409" i="1"/>
  <c r="G1534" i="1"/>
  <c r="G1639" i="1"/>
  <c r="G1637" i="1"/>
  <c r="G1492" i="1"/>
  <c r="G1646" i="1"/>
  <c r="G1649" i="1"/>
  <c r="G1472" i="1"/>
  <c r="G1551" i="1"/>
  <c r="G1616" i="1"/>
  <c r="G1411" i="1"/>
  <c r="G1633" i="1"/>
  <c r="G1594" i="1"/>
  <c r="G1629" i="1"/>
  <c r="G1423" i="1"/>
  <c r="G1452" i="1"/>
  <c r="G1434" i="1"/>
  <c r="G1398" i="1"/>
  <c r="G1401" i="1"/>
  <c r="G1497" i="1"/>
  <c r="G1468" i="1"/>
  <c r="G1412" i="1"/>
  <c r="G1547" i="1"/>
  <c r="G1538" i="1"/>
  <c r="G1610" i="1"/>
  <c r="G1601" i="1"/>
  <c r="G1407" i="1"/>
  <c r="G1540" i="1"/>
  <c r="G1590" i="1"/>
  <c r="G1462" i="1"/>
  <c r="G1556" i="1"/>
  <c r="G1418" i="1"/>
  <c r="G1631" i="1"/>
  <c r="G1630" i="1"/>
  <c r="G1569" i="1"/>
  <c r="G1482" i="1"/>
  <c r="G1473" i="1"/>
  <c r="G1528" i="1"/>
  <c r="G1615" i="1"/>
  <c r="G1614" i="1"/>
  <c r="G1530" i="1"/>
  <c r="G1541" i="1"/>
  <c r="G1420" i="1"/>
  <c r="G1642" i="1"/>
  <c r="G1517" i="1"/>
  <c r="G1478" i="1"/>
  <c r="G1485" i="1"/>
  <c r="G1512" i="1"/>
  <c r="G1588" i="1"/>
  <c r="G1595" i="1"/>
  <c r="G1421" i="1"/>
  <c r="G1502" i="1"/>
  <c r="G1579" i="1"/>
  <c r="G1487" i="1"/>
  <c r="G1606" i="1"/>
  <c r="G1613" i="1"/>
  <c r="G1419" i="1"/>
  <c r="G1524" i="1"/>
  <c r="G1427" i="1"/>
  <c r="G1634" i="1"/>
  <c r="G1554" i="1"/>
  <c r="G1493" i="1"/>
  <c r="G1553" i="1"/>
  <c r="G1397" i="1"/>
  <c r="G1566" i="1"/>
  <c r="G1505" i="1"/>
  <c r="G1499" i="1"/>
  <c r="G1591" i="1"/>
  <c r="G1598" i="1"/>
  <c r="G1621" i="1"/>
  <c r="G1555" i="1"/>
  <c r="G1599" i="1"/>
  <c r="G1607" i="1"/>
  <c r="G1413" i="1"/>
  <c r="G1636" i="1"/>
  <c r="G1542" i="1"/>
  <c r="G1549" i="1"/>
  <c r="G1469" i="1"/>
  <c r="G1559" i="1"/>
  <c r="G1455" i="1"/>
  <c r="G1451" i="1"/>
  <c r="G1463" i="1"/>
  <c r="G1509" i="1"/>
  <c r="G1623" i="1"/>
  <c r="G1506" i="1"/>
  <c r="G1433" i="1"/>
  <c r="G1484" i="1"/>
  <c r="G1489" i="1"/>
  <c r="G1458" i="1"/>
  <c r="G1495" i="1"/>
  <c r="G1476" i="1"/>
  <c r="G1428" i="1"/>
  <c r="G1400" i="1"/>
  <c r="G1626" i="1"/>
  <c r="G1618" i="1"/>
  <c r="G1572" i="1"/>
  <c r="G1461" i="1"/>
  <c r="G1486" i="1"/>
  <c r="G1402" i="1"/>
  <c r="G1414" i="1"/>
  <c r="G1521" i="1"/>
  <c r="G1647" i="1"/>
  <c r="G1408" i="1"/>
  <c r="G1638" i="1"/>
  <c r="G1650" i="1"/>
  <c r="G1481" i="1"/>
  <c r="G1602" i="1"/>
  <c r="G1562" i="1"/>
  <c r="G1526" i="1"/>
  <c r="G1635" i="1"/>
  <c r="G1514" i="1"/>
  <c r="G1645" i="1"/>
  <c r="G1507" i="1"/>
  <c r="G1609" i="1"/>
  <c r="G1415" i="1"/>
  <c r="G1511" i="1"/>
  <c r="G1504" i="1"/>
  <c r="G1454" i="1"/>
  <c r="G1627" i="1"/>
  <c r="G1467" i="1"/>
  <c r="G1565" i="1"/>
  <c r="G1644" i="1"/>
  <c r="G1578" i="1"/>
  <c r="G1453" i="1"/>
  <c r="G1560" i="1"/>
  <c r="G1576" i="1"/>
  <c r="G1529" i="1"/>
  <c r="G1611" i="1"/>
  <c r="G1585" i="1"/>
  <c r="G1441" i="1"/>
  <c r="G1592" i="1"/>
  <c r="G1587" i="1"/>
  <c r="G1643" i="1"/>
  <c r="G1545" i="1"/>
  <c r="G1465" i="1"/>
  <c r="G1477" i="1"/>
  <c r="G1490" i="1"/>
  <c r="G1429" i="1"/>
  <c r="G1515" i="1"/>
  <c r="G1464" i="1"/>
  <c r="G1519" i="1"/>
  <c r="G1474" i="1"/>
  <c r="G1617" i="1"/>
  <c r="G1424" i="1"/>
  <c r="G1460" i="1"/>
  <c r="G1405" i="1"/>
  <c r="G1404" i="1"/>
  <c r="G1543" i="1"/>
  <c r="G1589" i="1"/>
  <c r="G1567" i="1"/>
  <c r="G1571" i="1"/>
  <c r="G1628" i="1"/>
  <c r="G1437" i="1"/>
  <c r="G1605" i="1"/>
  <c r="G1432" i="1"/>
  <c r="G1537" i="1"/>
  <c r="G1539" i="1"/>
  <c r="G1435" i="1"/>
  <c r="G1508" i="1"/>
  <c r="G1523" i="1"/>
  <c r="G1457" i="1"/>
  <c r="G1584" i="1"/>
  <c r="G1648" i="1"/>
  <c r="G1632" i="1"/>
  <c r="G1563" i="1"/>
  <c r="G1546" i="1"/>
  <c r="G1459" i="1"/>
  <c r="G1501" i="1"/>
  <c r="G1516" i="1"/>
  <c r="G1625" i="1"/>
  <c r="G1570" i="1"/>
  <c r="G1471" i="1"/>
  <c r="G1450" i="1"/>
  <c r="G1573" i="1"/>
  <c r="G1518" i="1"/>
  <c r="G1498" i="1"/>
  <c r="G1475" i="1"/>
  <c r="G1581" i="1"/>
  <c r="G1535" i="1"/>
  <c r="G1612" i="1"/>
  <c r="G1593" i="1"/>
  <c r="G1619" i="1"/>
  <c r="G1491" i="1"/>
  <c r="G1641" i="1"/>
  <c r="G1580" i="1"/>
  <c r="G1577" i="1"/>
  <c r="G1624" i="1"/>
  <c r="G1564" i="1"/>
  <c r="G1622" i="1"/>
  <c r="G1488" i="1"/>
  <c r="G1436" i="1"/>
  <c r="G1548" i="1"/>
  <c r="G1552" i="1"/>
  <c r="G1558" i="1"/>
  <c r="G1544" i="1"/>
  <c r="G1513" i="1"/>
  <c r="G1480" i="1"/>
  <c r="G1600" i="1"/>
  <c r="G1536" i="1"/>
  <c r="G1430" i="1"/>
  <c r="G1500" i="1"/>
  <c r="G1532" i="1"/>
  <c r="G1608" i="1"/>
  <c r="G1620" i="1"/>
  <c r="G1399" i="1"/>
  <c r="G1494" i="1"/>
  <c r="G1449" i="1"/>
  <c r="G1520" i="1"/>
  <c r="G1340" i="1"/>
  <c r="G1367" i="1"/>
  <c r="G1364" i="1"/>
  <c r="G1379" i="1"/>
  <c r="G1365" i="1"/>
  <c r="G1394" i="1"/>
  <c r="G1392" i="1"/>
  <c r="G1329" i="1"/>
  <c r="G1331" i="1"/>
  <c r="G1395" i="1"/>
  <c r="G1338" i="1"/>
  <c r="G1306" i="1"/>
  <c r="G1330" i="1"/>
  <c r="G1328" i="1"/>
  <c r="G1390" i="1"/>
  <c r="G1324" i="1"/>
  <c r="G1314" i="1"/>
  <c r="G1339" i="1"/>
  <c r="G1325" i="1"/>
  <c r="G1389" i="1"/>
  <c r="G1352" i="1"/>
  <c r="G1357" i="1"/>
  <c r="G1334" i="1"/>
  <c r="G1359" i="1"/>
  <c r="G1345" i="1"/>
  <c r="G1351" i="1"/>
  <c r="G1337" i="1"/>
  <c r="G1366" i="1"/>
  <c r="G1347" i="1"/>
  <c r="G1372" i="1"/>
  <c r="G1335" i="1"/>
  <c r="G1360" i="1"/>
  <c r="G1350" i="1"/>
  <c r="G1375" i="1"/>
  <c r="G1348" i="1"/>
  <c r="G1363" i="1"/>
  <c r="G1388" i="1"/>
  <c r="G1353" i="1"/>
  <c r="G1382" i="1"/>
  <c r="G1355" i="1"/>
  <c r="G1380" i="1"/>
  <c r="G1341" i="1"/>
  <c r="G1370" i="1"/>
  <c r="G1385" i="1"/>
  <c r="G1333" i="1"/>
  <c r="G1362" i="1"/>
  <c r="G1387" i="1"/>
  <c r="G1373" i="1"/>
  <c r="G1318" i="1"/>
  <c r="G1343" i="1"/>
  <c r="G1368" i="1"/>
  <c r="G1358" i="1"/>
  <c r="G1356" i="1"/>
  <c r="G1346" i="1"/>
  <c r="G1371" i="1"/>
  <c r="G1396" i="1"/>
  <c r="G1386" i="1"/>
  <c r="G1384" i="1"/>
  <c r="G1378" i="1"/>
  <c r="G1376" i="1"/>
  <c r="G1296" i="1"/>
  <c r="G1391" i="1"/>
  <c r="G1381" i="1"/>
  <c r="G1344" i="1"/>
  <c r="G1383" i="1"/>
  <c r="G1369" i="1"/>
  <c r="G1332" i="1"/>
  <c r="G1271" i="1"/>
  <c r="G1297" i="1"/>
  <c r="G1377" i="1"/>
  <c r="G1308" i="1"/>
  <c r="G1374" i="1"/>
  <c r="G1349" i="1"/>
  <c r="G1178" i="1"/>
  <c r="G1142" i="1"/>
  <c r="G1179" i="1"/>
  <c r="G1172" i="1"/>
  <c r="G1146" i="1"/>
  <c r="G1144" i="1"/>
  <c r="G339" i="1"/>
  <c r="B339" i="5" s="1"/>
  <c r="G15" i="1"/>
  <c r="G451" i="1"/>
  <c r="G332" i="1"/>
  <c r="B332" i="5" s="1"/>
  <c r="G4" i="1"/>
  <c r="G365" i="1"/>
  <c r="B365" i="5" s="1"/>
  <c r="G335" i="1"/>
  <c r="B335" i="5" s="1"/>
  <c r="G8" i="1"/>
  <c r="G286" i="1"/>
  <c r="B286" i="5" s="1"/>
  <c r="G322" i="1"/>
  <c r="B322" i="5" s="1"/>
  <c r="G47" i="1"/>
  <c r="G379" i="1"/>
  <c r="G241" i="1"/>
  <c r="G257" i="1"/>
  <c r="B257" i="5" s="1"/>
  <c r="G273" i="1"/>
  <c r="B273" i="5" s="1"/>
  <c r="G371" i="1"/>
  <c r="B371" i="5" s="1"/>
  <c r="G349" i="1"/>
  <c r="B349" i="5" s="1"/>
  <c r="G233" i="1"/>
  <c r="G292" i="1"/>
  <c r="B292" i="5" s="1"/>
  <c r="G356" i="1"/>
  <c r="B356" i="5" s="1"/>
  <c r="G237" i="1"/>
  <c r="G262" i="1"/>
  <c r="B262" i="5" s="1"/>
  <c r="G52" i="1"/>
  <c r="G280" i="1"/>
  <c r="B280" i="5" s="1"/>
  <c r="G122" i="1"/>
  <c r="B122" i="5" s="1"/>
  <c r="G331" i="1"/>
  <c r="B331" i="5" s="1"/>
  <c r="G16" i="1"/>
  <c r="G235" i="1"/>
  <c r="G231" i="1"/>
  <c r="G264" i="1"/>
  <c r="B264" i="5" s="1"/>
  <c r="G303" i="1"/>
  <c r="B303" i="5" s="1"/>
  <c r="G274" i="1"/>
  <c r="B274" i="5" s="1"/>
  <c r="G250" i="1"/>
  <c r="B250" i="5" s="1"/>
  <c r="G954" i="1"/>
  <c r="G1059" i="1"/>
  <c r="G669" i="1"/>
  <c r="G972" i="1"/>
  <c r="G359" i="1"/>
  <c r="B359" i="5" s="1"/>
  <c r="G295" i="1"/>
  <c r="B295" i="5" s="1"/>
  <c r="G772" i="1"/>
  <c r="G1013" i="1"/>
  <c r="G402" i="1"/>
  <c r="G321" i="1"/>
  <c r="B321" i="5" s="1"/>
  <c r="G232" i="1"/>
  <c r="G541" i="1"/>
  <c r="G1091" i="1"/>
  <c r="G1062" i="1"/>
  <c r="G755" i="1"/>
  <c r="G955" i="1"/>
  <c r="G632" i="1"/>
  <c r="G988" i="1"/>
  <c r="G974" i="1"/>
  <c r="G672" i="1"/>
  <c r="G521" i="1"/>
  <c r="G618" i="1"/>
  <c r="G1030" i="1"/>
  <c r="G1054" i="1"/>
  <c r="G619" i="1"/>
  <c r="G625" i="1"/>
  <c r="G666" i="1"/>
  <c r="G996" i="1"/>
  <c r="G717" i="1"/>
  <c r="G718" i="1"/>
  <c r="G1035" i="1"/>
  <c r="G565" i="1"/>
  <c r="G401" i="1"/>
  <c r="G5" i="1"/>
  <c r="G353" i="1"/>
  <c r="B353" i="5" s="1"/>
  <c r="G970" i="1"/>
  <c r="G938" i="1"/>
  <c r="G1092" i="1"/>
  <c r="G620" i="1"/>
  <c r="G1014" i="1"/>
  <c r="G520" i="1"/>
  <c r="G634" i="1"/>
  <c r="G649" i="1"/>
  <c r="G1081" i="1"/>
  <c r="G960" i="1"/>
  <c r="G706" i="1"/>
  <c r="G306" i="1"/>
  <c r="B306" i="5" s="1"/>
  <c r="G265" i="1"/>
  <c r="B265" i="5" s="1"/>
  <c r="G346" i="1"/>
  <c r="B346" i="5" s="1"/>
  <c r="G267" i="1"/>
  <c r="B267" i="5" s="1"/>
  <c r="G355" i="1"/>
  <c r="B355" i="5" s="1"/>
  <c r="G228" i="1"/>
  <c r="G320" i="1"/>
  <c r="B320" i="5" s="1"/>
  <c r="G243" i="1"/>
  <c r="G211" i="1"/>
  <c r="G665" i="1"/>
  <c r="G1100" i="1"/>
  <c r="G962" i="1"/>
  <c r="G675" i="1"/>
  <c r="G949" i="1"/>
  <c r="G324" i="1"/>
  <c r="B324" i="5" s="1"/>
  <c r="G979" i="1"/>
  <c r="G348" i="1"/>
  <c r="B348" i="5" s="1"/>
  <c r="G258" i="1"/>
  <c r="B258" i="5" s="1"/>
  <c r="G247" i="1"/>
  <c r="B247" i="5" s="1"/>
  <c r="G340" i="1"/>
  <c r="B340" i="5" s="1"/>
  <c r="G999" i="1"/>
  <c r="G354" i="1"/>
  <c r="B354" i="5" s="1"/>
  <c r="G1047" i="1"/>
  <c r="G624" i="1"/>
  <c r="G345" i="1"/>
  <c r="B345" i="5" s="1"/>
  <c r="G773" i="1"/>
  <c r="G670" i="1"/>
  <c r="G995" i="1"/>
  <c r="G334" i="1"/>
  <c r="B334" i="5" s="1"/>
  <c r="G221" i="1"/>
  <c r="G1016" i="1"/>
  <c r="G580" i="1"/>
  <c r="G937" i="1"/>
  <c r="G542" i="1"/>
  <c r="G733" i="1"/>
  <c r="G595" i="1"/>
  <c r="G1036" i="1"/>
  <c r="G236" i="1"/>
  <c r="G350" i="1"/>
  <c r="B350" i="5" s="1"/>
  <c r="G296" i="1"/>
  <c r="B296" i="5" s="1"/>
  <c r="G589" i="1"/>
  <c r="G214" i="1"/>
  <c r="G213" i="1"/>
  <c r="G323" i="1"/>
  <c r="B323" i="5" s="1"/>
  <c r="G1007" i="1"/>
  <c r="G212" i="1"/>
  <c r="G230" i="1"/>
  <c r="G1010" i="1"/>
  <c r="G586" i="1"/>
  <c r="G333" i="1"/>
  <c r="B333" i="5" s="1"/>
  <c r="G205" i="1"/>
  <c r="B164" i="5" s="1"/>
  <c r="G187" i="1"/>
  <c r="G648" i="1"/>
  <c r="G710" i="1"/>
  <c r="G1028" i="1"/>
  <c r="G723" i="1"/>
  <c r="G367" i="1"/>
  <c r="B367" i="5" s="1"/>
  <c r="G709" i="1"/>
  <c r="G1015" i="1"/>
  <c r="G930" i="1"/>
  <c r="G964" i="1"/>
  <c r="G1039" i="1"/>
  <c r="G1116" i="1"/>
  <c r="G1063" i="1"/>
  <c r="G1037" i="1"/>
  <c r="G234" i="1"/>
  <c r="G585" i="1"/>
  <c r="G319" i="1"/>
  <c r="B319" i="5" s="1"/>
  <c r="G65" i="1"/>
  <c r="B65" i="5" s="1"/>
  <c r="G1046" i="1"/>
  <c r="G63" i="1"/>
  <c r="B63" i="5" s="1"/>
  <c r="G1023" i="1"/>
  <c r="B51" i="5" l="1"/>
  <c r="B10" i="5"/>
  <c r="A16" i="2"/>
  <c r="G712" i="1"/>
  <c r="G1087" i="1"/>
  <c r="G55" i="1"/>
  <c r="G25" i="1"/>
  <c r="B25" i="5" s="1"/>
  <c r="G40" i="1"/>
  <c r="B40" i="5" s="1"/>
  <c r="G43" i="1"/>
  <c r="B43" i="5" s="1"/>
  <c r="G1094" i="1"/>
  <c r="G752" i="1"/>
  <c r="G30" i="1"/>
  <c r="B30" i="5" s="1"/>
  <c r="G608" i="1"/>
  <c r="G621" i="1"/>
  <c r="G736" i="1"/>
  <c r="B172" i="5"/>
  <c r="B213" i="5"/>
  <c r="B212" i="5"/>
  <c r="B171" i="5"/>
  <c r="B214" i="5"/>
  <c r="B173" i="5"/>
  <c r="B235" i="5"/>
  <c r="B194" i="5"/>
  <c r="B11" i="5"/>
  <c r="B52" i="5"/>
  <c r="B237" i="5"/>
  <c r="B196" i="5"/>
  <c r="B47" i="5"/>
  <c r="B6" i="5"/>
  <c r="B234" i="5"/>
  <c r="B193" i="5"/>
  <c r="B230" i="5"/>
  <c r="B189" i="5"/>
  <c r="B236" i="5"/>
  <c r="B195" i="5"/>
  <c r="B180" i="5"/>
  <c r="B221" i="5"/>
  <c r="B170" i="5"/>
  <c r="B211" i="5"/>
  <c r="B243" i="5"/>
  <c r="B202" i="5"/>
  <c r="B228" i="5"/>
  <c r="B187" i="5"/>
  <c r="B232" i="5"/>
  <c r="B191" i="5"/>
  <c r="B231" i="5"/>
  <c r="B190" i="5"/>
  <c r="B233" i="5"/>
  <c r="B192" i="5"/>
  <c r="B241" i="5"/>
  <c r="B200" i="5"/>
  <c r="B14" i="5" l="1"/>
  <c r="B55" i="5"/>
  <c r="A17" i="2"/>
  <c r="G1447" i="1"/>
  <c r="G1443" i="1"/>
  <c r="G1440" i="1"/>
  <c r="G679" i="1"/>
  <c r="G735" i="1"/>
  <c r="G1057" i="1"/>
  <c r="G607" i="1"/>
  <c r="G1439" i="1"/>
  <c r="G1425" i="1"/>
  <c r="G1426" i="1"/>
  <c r="G1417" i="1"/>
  <c r="G1393" i="1"/>
  <c r="G1315" i="1"/>
  <c r="G1354" i="1"/>
  <c r="G1298" i="1"/>
  <c r="G1319" i="1"/>
  <c r="G1151" i="1"/>
  <c r="G68" i="1"/>
  <c r="B68" i="5" s="1"/>
  <c r="G27" i="1"/>
  <c r="B27" i="5" s="1"/>
  <c r="G360" i="1"/>
  <c r="B360" i="5" s="1"/>
  <c r="G364" i="1"/>
  <c r="B364" i="5" s="1"/>
  <c r="G248" i="1"/>
  <c r="B248" i="5" s="1"/>
  <c r="G54" i="1"/>
  <c r="G33" i="1"/>
  <c r="B33" i="5" s="1"/>
  <c r="G76" i="1"/>
  <c r="B76" i="5" s="1"/>
  <c r="G64" i="1"/>
  <c r="B64" i="5" s="1"/>
  <c r="G37" i="1"/>
  <c r="B37" i="5" s="1"/>
  <c r="G352" i="1"/>
  <c r="B352" i="5" s="1"/>
  <c r="G215" i="1"/>
  <c r="G368" i="1"/>
  <c r="B368" i="5" s="1"/>
  <c r="G229" i="1"/>
  <c r="G50" i="1"/>
  <c r="G31" i="1"/>
  <c r="B31" i="5" s="1"/>
  <c r="G714" i="1"/>
  <c r="G196" i="1"/>
  <c r="G1104" i="1"/>
  <c r="G617" i="1"/>
  <c r="G1049" i="1"/>
  <c r="G697" i="1"/>
  <c r="G581" i="1"/>
  <c r="G210" i="1"/>
  <c r="G59" i="1"/>
  <c r="B59" i="5" s="1"/>
  <c r="G361" i="1"/>
  <c r="B361" i="5" s="1"/>
  <c r="G219" i="1"/>
  <c r="G596" i="1"/>
  <c r="G378" i="1"/>
  <c r="G195" i="1"/>
  <c r="G695" i="1"/>
  <c r="G692" i="1"/>
  <c r="G1069" i="1"/>
  <c r="G929" i="1"/>
  <c r="G720" i="1"/>
  <c r="G204" i="1"/>
  <c r="B163" i="5" s="1"/>
  <c r="G325" i="1"/>
  <c r="B325" i="5" s="1"/>
  <c r="G218" i="1"/>
  <c r="G67" i="1"/>
  <c r="B67" i="5" s="1"/>
  <c r="G358" i="1"/>
  <c r="B358" i="5" s="1"/>
  <c r="G38" i="1"/>
  <c r="B38" i="5" s="1"/>
  <c r="G357" i="1"/>
  <c r="B357" i="5" s="1"/>
  <c r="G957" i="1"/>
  <c r="G351" i="1"/>
  <c r="B351" i="5" s="1"/>
  <c r="G206" i="1"/>
  <c r="G46" i="1"/>
  <c r="G198" i="1"/>
  <c r="G41" i="1"/>
  <c r="B41" i="5" s="1"/>
  <c r="G1115" i="1"/>
  <c r="G374" i="1"/>
  <c r="G53" i="1"/>
  <c r="G696" i="1"/>
  <c r="G32" i="1"/>
  <c r="B32" i="5" s="1"/>
  <c r="G1114" i="1"/>
  <c r="G216" i="1"/>
  <c r="G209" i="1"/>
  <c r="G1070" i="1"/>
  <c r="G946" i="1"/>
  <c r="G220" i="1"/>
  <c r="G61" i="1"/>
  <c r="B61" i="5" s="1"/>
  <c r="G1071" i="1"/>
  <c r="G222" i="1"/>
  <c r="G190" i="1"/>
  <c r="G1113" i="1"/>
  <c r="G369" i="1"/>
  <c r="B369" i="5" s="1"/>
  <c r="G657" i="1"/>
  <c r="G947" i="1"/>
  <c r="G227" i="1"/>
  <c r="G681" i="1"/>
  <c r="G1096" i="1"/>
  <c r="G594" i="1"/>
  <c r="G654" i="1"/>
  <c r="G724" i="1"/>
  <c r="G1093" i="1"/>
  <c r="B186" i="5" l="1"/>
  <c r="B227" i="5"/>
  <c r="B222" i="5"/>
  <c r="B181" i="5"/>
  <c r="B220" i="5"/>
  <c r="B179" i="5"/>
  <c r="B168" i="5"/>
  <c r="B209" i="5"/>
  <c r="B216" i="5"/>
  <c r="B175" i="5"/>
  <c r="B53" i="5"/>
  <c r="B12" i="5"/>
  <c r="B5" i="5"/>
  <c r="B46" i="5"/>
  <c r="B206" i="5"/>
  <c r="B165" i="5"/>
  <c r="B218" i="5"/>
  <c r="B177" i="5"/>
  <c r="B178" i="5"/>
  <c r="B219" i="5"/>
  <c r="B210" i="5"/>
  <c r="B169" i="5"/>
  <c r="B9" i="5"/>
  <c r="B50" i="5"/>
  <c r="B188" i="5"/>
  <c r="B229" i="5"/>
  <c r="B174" i="5"/>
  <c r="B215" i="5"/>
  <c r="B13" i="5"/>
  <c r="B54" i="5"/>
  <c r="A18" i="2"/>
  <c r="A19" i="2" l="1"/>
  <c r="G1448" i="1"/>
  <c r="G1444" i="1"/>
  <c r="G688" i="1"/>
  <c r="G1438" i="1"/>
  <c r="G1431" i="1"/>
  <c r="G1309" i="1"/>
  <c r="G1304" i="1"/>
  <c r="G1326" i="1"/>
  <c r="G1361" i="1"/>
  <c r="G1313" i="1"/>
  <c r="G1342" i="1"/>
  <c r="G1320" i="1"/>
  <c r="G1321" i="1"/>
  <c r="G1302" i="1"/>
  <c r="G1307" i="1"/>
  <c r="G1336" i="1"/>
  <c r="G1175" i="1"/>
  <c r="G1153" i="1"/>
  <c r="G1143" i="1"/>
  <c r="G1145" i="1"/>
  <c r="G191" i="1"/>
  <c r="G450" i="1"/>
  <c r="G78" i="1"/>
  <c r="B78" i="5" s="1"/>
  <c r="G44" i="1"/>
  <c r="B44" i="5" s="1"/>
  <c r="G70" i="1"/>
  <c r="B70" i="5" s="1"/>
  <c r="G62" i="1"/>
  <c r="B62" i="5" s="1"/>
  <c r="G29" i="1"/>
  <c r="B29" i="5" s="1"/>
  <c r="G375" i="1"/>
  <c r="G223" i="1"/>
  <c r="G347" i="1"/>
  <c r="B347" i="5" s="1"/>
  <c r="G66" i="1"/>
  <c r="B66" i="5" s="1"/>
  <c r="G207" i="1"/>
  <c r="G199" i="1"/>
  <c r="G395" i="1"/>
  <c r="G336" i="1"/>
  <c r="B336" i="5" s="1"/>
  <c r="G268" i="1"/>
  <c r="B268" i="5" s="1"/>
  <c r="G1109" i="1"/>
  <c r="G598" i="1"/>
  <c r="G1074" i="1"/>
  <c r="G747" i="1"/>
  <c r="G572" i="1"/>
  <c r="G694" i="1"/>
  <c r="G18" i="1"/>
  <c r="B18" i="5" s="1"/>
  <c r="G17" i="1"/>
  <c r="G1119" i="1"/>
  <c r="G941" i="1"/>
  <c r="G603" i="1"/>
  <c r="G103" i="1"/>
  <c r="B103" i="5" s="1"/>
  <c r="G201" i="1"/>
  <c r="G1120" i="1"/>
  <c r="G1107" i="1"/>
  <c r="G590" i="1"/>
  <c r="G599" i="1"/>
  <c r="G956" i="1"/>
  <c r="G1048" i="1"/>
  <c r="G200" i="1"/>
  <c r="G238" i="1"/>
  <c r="G578" i="1"/>
  <c r="G579" i="1"/>
  <c r="G1106" i="1"/>
  <c r="G376" i="1"/>
  <c r="G602" i="1"/>
  <c r="G363" i="1"/>
  <c r="B363" i="5" s="1"/>
  <c r="G186" i="1"/>
  <c r="G753" i="1"/>
  <c r="G1082" i="1"/>
  <c r="G224" i="1"/>
  <c r="G563" i="1"/>
  <c r="G600" i="1"/>
  <c r="G976" i="1"/>
  <c r="G79" i="1"/>
  <c r="B79" i="5" s="1"/>
  <c r="G197" i="1"/>
  <c r="G682" i="1"/>
  <c r="G225" i="1"/>
  <c r="G571" i="1"/>
  <c r="G1072" i="1"/>
  <c r="G698" i="1"/>
  <c r="G226" i="1"/>
  <c r="G1095" i="1"/>
  <c r="G693" i="1"/>
  <c r="G945" i="1"/>
  <c r="G597" i="1"/>
  <c r="G202" i="1"/>
  <c r="G981" i="1"/>
  <c r="G208" i="1"/>
  <c r="G758" i="1"/>
  <c r="G194" i="1"/>
  <c r="G1101" i="1"/>
  <c r="G684" i="1"/>
  <c r="G742" i="1"/>
  <c r="G762" i="1"/>
  <c r="G588" i="1"/>
  <c r="G188" i="1"/>
  <c r="G1073" i="1"/>
  <c r="G217" i="1"/>
  <c r="G203" i="1"/>
  <c r="B162" i="5" s="1"/>
  <c r="G1117" i="1"/>
  <c r="E5" i="5"/>
  <c r="D5" i="5"/>
  <c r="B176" i="5" l="1"/>
  <c r="B217" i="5"/>
  <c r="B208" i="5"/>
  <c r="B167" i="5"/>
  <c r="B226" i="5"/>
  <c r="B185" i="5"/>
  <c r="B184" i="5"/>
  <c r="B225" i="5"/>
  <c r="B224" i="5"/>
  <c r="B183" i="5"/>
  <c r="B238" i="5"/>
  <c r="B197" i="5"/>
  <c r="B166" i="5"/>
  <c r="B207" i="5"/>
  <c r="B182" i="5"/>
  <c r="B223" i="5"/>
  <c r="D6" i="5"/>
  <c r="E6" i="5"/>
  <c r="A20" i="2"/>
  <c r="A21" i="2" l="1"/>
  <c r="G1323" i="1"/>
  <c r="G1301" i="1"/>
  <c r="G1322" i="1"/>
  <c r="G1292" i="1"/>
  <c r="G1141" i="1"/>
  <c r="G1140" i="1"/>
  <c r="G167" i="1"/>
  <c r="G403" i="1"/>
  <c r="G419" i="1"/>
  <c r="G94" i="1"/>
  <c r="B94" i="5" s="1"/>
  <c r="G90" i="1"/>
  <c r="B90" i="5" s="1"/>
  <c r="G179" i="1"/>
  <c r="G406" i="1"/>
  <c r="G69" i="1"/>
  <c r="B69" i="5" s="1"/>
  <c r="G553" i="1"/>
  <c r="G1098" i="1"/>
  <c r="G178" i="1"/>
  <c r="G939" i="1"/>
  <c r="G398" i="1"/>
  <c r="G731" i="1"/>
  <c r="G577" i="1"/>
  <c r="G77" i="1"/>
  <c r="B77" i="5" s="1"/>
  <c r="G1078" i="1"/>
  <c r="G587" i="1"/>
  <c r="G950" i="1"/>
  <c r="G940" i="1"/>
  <c r="G189" i="1"/>
  <c r="G171" i="1"/>
  <c r="G763" i="1"/>
  <c r="G382" i="1"/>
  <c r="G739" i="1"/>
  <c r="G611" i="1"/>
  <c r="G192" i="1"/>
  <c r="G764" i="1"/>
  <c r="G1097" i="1"/>
  <c r="G951" i="1"/>
  <c r="G756" i="1"/>
  <c r="G566" i="1"/>
  <c r="G575" i="1"/>
  <c r="G715" i="1"/>
  <c r="G1126" i="1"/>
  <c r="G193" i="1"/>
  <c r="G558" i="1"/>
  <c r="G184" i="1"/>
  <c r="G934" i="1"/>
  <c r="G612" i="1"/>
  <c r="G1083" i="1"/>
  <c r="G185" i="1"/>
  <c r="G958" i="1"/>
  <c r="G721" i="1"/>
  <c r="G770" i="1"/>
  <c r="G744" i="1"/>
  <c r="G1079" i="1"/>
  <c r="G933" i="1"/>
  <c r="G614" i="1"/>
  <c r="G362" i="1"/>
  <c r="B362" i="5" s="1"/>
  <c r="G604" i="1"/>
  <c r="G1058" i="1"/>
  <c r="G412" i="1"/>
  <c r="G728" i="1"/>
  <c r="G73" i="1"/>
  <c r="B73" i="5" s="1"/>
  <c r="G942" i="1"/>
  <c r="G1125" i="1"/>
  <c r="G570" i="1"/>
  <c r="G750" i="1"/>
  <c r="G716" i="1"/>
  <c r="G552" i="1"/>
  <c r="G1108" i="1"/>
  <c r="G1121" i="1"/>
  <c r="G931" i="1"/>
  <c r="G394" i="1"/>
  <c r="G413" i="1"/>
  <c r="E13" i="5"/>
  <c r="D13" i="5"/>
  <c r="A22" i="2" l="1"/>
  <c r="G730" i="1"/>
  <c r="A23" i="2" l="1"/>
  <c r="G1291" i="1"/>
  <c r="G1300" i="1"/>
  <c r="G1294" i="1"/>
  <c r="G1299" i="1"/>
  <c r="G1327" i="1"/>
  <c r="G1289" i="1"/>
  <c r="G1136" i="1"/>
  <c r="G1150" i="1"/>
  <c r="G175" i="1"/>
  <c r="G383" i="1"/>
  <c r="G74" i="1"/>
  <c r="B74" i="5" s="1"/>
  <c r="G158" i="1"/>
  <c r="B158" i="5" s="1"/>
  <c r="G84" i="1"/>
  <c r="B84" i="5" s="1"/>
  <c r="G92" i="1"/>
  <c r="B92" i="5" s="1"/>
  <c r="G154" i="1"/>
  <c r="B154" i="5" s="1"/>
  <c r="G60" i="1"/>
  <c r="B60" i="5" s="1"/>
  <c r="G72" i="1"/>
  <c r="B72" i="5" s="1"/>
  <c r="G1122" i="1"/>
  <c r="G729" i="1"/>
  <c r="G944" i="1"/>
  <c r="G159" i="1"/>
  <c r="B159" i="5" s="1"/>
  <c r="G1105" i="1"/>
  <c r="G920" i="1"/>
  <c r="G380" i="1"/>
  <c r="G173" i="1"/>
  <c r="G151" i="1"/>
  <c r="B151" i="5" s="1"/>
  <c r="G160" i="1"/>
  <c r="B160" i="5" s="1"/>
  <c r="G737" i="1"/>
  <c r="G760" i="1"/>
  <c r="G601" i="1"/>
  <c r="G913" i="1"/>
  <c r="G771" i="1"/>
  <c r="G422" i="1"/>
  <c r="G555" i="1"/>
  <c r="G1099" i="1"/>
  <c r="G1110" i="1"/>
  <c r="G386" i="1"/>
  <c r="G748" i="1"/>
  <c r="G549" i="1"/>
  <c r="G85" i="1"/>
  <c r="B85" i="5" s="1"/>
  <c r="G393" i="1"/>
  <c r="G169" i="1"/>
  <c r="G1127" i="1"/>
  <c r="G562" i="1"/>
  <c r="G914" i="1"/>
  <c r="G759" i="1"/>
  <c r="G573" i="1"/>
  <c r="G372" i="1"/>
  <c r="B372" i="5" s="1"/>
  <c r="G174" i="1"/>
  <c r="G551" i="1"/>
  <c r="G385" i="1"/>
  <c r="G761" i="1"/>
  <c r="G932" i="1"/>
  <c r="G592" i="1"/>
  <c r="G959" i="1"/>
  <c r="G153" i="1"/>
  <c r="B153" i="5" s="1"/>
  <c r="G738" i="1"/>
  <c r="G390" i="1"/>
  <c r="G899" i="1"/>
  <c r="G556" i="1"/>
  <c r="G576" i="1"/>
  <c r="G389" i="1"/>
  <c r="G177" i="1"/>
  <c r="G176" i="1"/>
  <c r="G912" i="1"/>
  <c r="G182" i="1"/>
  <c r="G593" i="1"/>
  <c r="G765" i="1"/>
  <c r="G75" i="1"/>
  <c r="B75" i="5" s="1"/>
  <c r="G943" i="1"/>
  <c r="G550" i="1"/>
  <c r="G591" i="1"/>
  <c r="G528" i="1"/>
  <c r="G170" i="1"/>
  <c r="G161" i="1"/>
  <c r="B161" i="5" s="1"/>
  <c r="G414" i="1"/>
  <c r="G740" i="1"/>
  <c r="G743" i="1"/>
  <c r="G388" i="1"/>
  <c r="G157" i="1"/>
  <c r="B157" i="5" s="1"/>
  <c r="D12" i="5" l="1"/>
  <c r="E12" i="5"/>
  <c r="A24" i="2"/>
  <c r="A25" i="2" l="1"/>
  <c r="G139" i="1"/>
  <c r="B139" i="5" s="1"/>
  <c r="G1288" i="1"/>
  <c r="G1293" i="1"/>
  <c r="G1278" i="1"/>
  <c r="G1303" i="1"/>
  <c r="G1290" i="1"/>
  <c r="G1275" i="1"/>
  <c r="G1287" i="1"/>
  <c r="G1280" i="1"/>
  <c r="G1295" i="1"/>
  <c r="G1277" i="1"/>
  <c r="G1283" i="1"/>
  <c r="G1286" i="1"/>
  <c r="G1137" i="1"/>
  <c r="G1154" i="1"/>
  <c r="G1133" i="1"/>
  <c r="G1173" i="1"/>
  <c r="G1134" i="1"/>
  <c r="G146" i="1"/>
  <c r="B146" i="5" s="1"/>
  <c r="G387" i="1"/>
  <c r="G80" i="1"/>
  <c r="B80" i="5" s="1"/>
  <c r="G399" i="1"/>
  <c r="G183" i="1"/>
  <c r="G82" i="1"/>
  <c r="B82" i="5" s="1"/>
  <c r="G458" i="1"/>
  <c r="G407" i="1"/>
  <c r="G112" i="1"/>
  <c r="B112" i="5" s="1"/>
  <c r="G150" i="1"/>
  <c r="B150" i="5" s="1"/>
  <c r="G162" i="1"/>
  <c r="G411" i="1"/>
  <c r="G391" i="1"/>
  <c r="G927" i="1"/>
  <c r="G910" i="1"/>
  <c r="G538" i="1"/>
  <c r="G827" i="1"/>
  <c r="G769" i="1"/>
  <c r="G561" i="1"/>
  <c r="G732" i="1"/>
  <c r="G405" i="1"/>
  <c r="G433" i="1"/>
  <c r="G746" i="1"/>
  <c r="G532" i="1"/>
  <c r="G168" i="1"/>
  <c r="G147" i="1"/>
  <c r="B147" i="5" s="1"/>
  <c r="G1111" i="1"/>
  <c r="G917" i="1"/>
  <c r="G172" i="1"/>
  <c r="G514" i="1"/>
  <c r="G871" i="1"/>
  <c r="G421" i="1"/>
  <c r="G143" i="1"/>
  <c r="B143" i="5" s="1"/>
  <c r="G163" i="1"/>
  <c r="G1123" i="1"/>
  <c r="G554" i="1"/>
  <c r="G93" i="1"/>
  <c r="B93" i="5" s="1"/>
  <c r="G426" i="1"/>
  <c r="G537" i="1"/>
  <c r="G896" i="1"/>
  <c r="G381" i="1"/>
  <c r="G911" i="1"/>
  <c r="G557" i="1"/>
  <c r="G420" i="1"/>
  <c r="G166" i="1"/>
  <c r="G181" i="1"/>
  <c r="G156" i="1"/>
  <c r="B156" i="5" s="1"/>
  <c r="G754" i="1"/>
  <c r="G180" i="1"/>
  <c r="G775" i="1"/>
  <c r="G768" i="1"/>
  <c r="G567" i="1"/>
  <c r="G564" i="1"/>
  <c r="G916" i="1"/>
  <c r="G1118" i="1"/>
  <c r="G164" i="1"/>
  <c r="G745" i="1"/>
  <c r="G525" i="1"/>
  <c r="G919" i="1"/>
  <c r="G95" i="1"/>
  <c r="B95" i="5" s="1"/>
  <c r="G152" i="1"/>
  <c r="B152" i="5" s="1"/>
  <c r="G918" i="1"/>
  <c r="G531" i="1"/>
  <c r="G568" i="1"/>
  <c r="G404" i="1"/>
  <c r="G814" i="1"/>
  <c r="G392" i="1"/>
  <c r="G890" i="1"/>
  <c r="G155" i="1"/>
  <c r="B155" i="5" s="1"/>
  <c r="G547" i="1"/>
  <c r="G410" i="1"/>
  <c r="G757" i="1"/>
  <c r="G574" i="1"/>
  <c r="G926" i="1"/>
  <c r="G165" i="1"/>
  <c r="G81" i="1"/>
  <c r="B81" i="5" s="1"/>
  <c r="G71" i="1"/>
  <c r="B71" i="5" s="1"/>
  <c r="E7" i="5" l="1"/>
  <c r="D7" i="5"/>
  <c r="A26" i="2"/>
  <c r="A27" i="2" l="1"/>
  <c r="G1233" i="1"/>
  <c r="G1270" i="1"/>
  <c r="G1282" i="1"/>
  <c r="G1234" i="1"/>
  <c r="G1230" i="1"/>
  <c r="G1274" i="1"/>
  <c r="G1279" i="1"/>
  <c r="G1284" i="1"/>
  <c r="G1180" i="1"/>
  <c r="G1147" i="1"/>
  <c r="G1155" i="1"/>
  <c r="G1152" i="1"/>
  <c r="G1157" i="1"/>
  <c r="G1161" i="1"/>
  <c r="G1132" i="1"/>
  <c r="G1156" i="1"/>
  <c r="G1135" i="1"/>
  <c r="G1181" i="1"/>
  <c r="G1160" i="1"/>
  <c r="G1139" i="1"/>
  <c r="G1163" i="1"/>
  <c r="G114" i="1"/>
  <c r="B114" i="5" s="1"/>
  <c r="G88" i="1"/>
  <c r="B88" i="5" s="1"/>
  <c r="G423" i="1"/>
  <c r="G86" i="1"/>
  <c r="B86" i="5" s="1"/>
  <c r="G98" i="1"/>
  <c r="B98" i="5" s="1"/>
  <c r="G431" i="1"/>
  <c r="G479" i="1"/>
  <c r="G435" i="1"/>
  <c r="G96" i="1"/>
  <c r="B96" i="5" s="1"/>
  <c r="G102" i="1"/>
  <c r="B102" i="5" s="1"/>
  <c r="G535" i="1"/>
  <c r="G424" i="1"/>
  <c r="G921" i="1"/>
  <c r="G534" i="1"/>
  <c r="G560" i="1"/>
  <c r="G89" i="1"/>
  <c r="B89" i="5" s="1"/>
  <c r="G869" i="1"/>
  <c r="G533" i="1"/>
  <c r="G400" i="1"/>
  <c r="G1124" i="1"/>
  <c r="G898" i="1"/>
  <c r="G148" i="1"/>
  <c r="B148" i="5" s="1"/>
  <c r="G515" i="1"/>
  <c r="G559" i="1"/>
  <c r="G908" i="1"/>
  <c r="G786" i="1"/>
  <c r="G925" i="1"/>
  <c r="G862" i="1"/>
  <c r="G906" i="1"/>
  <c r="G545" i="1"/>
  <c r="G1130" i="1"/>
  <c r="G975" i="1"/>
  <c r="G415" i="1"/>
  <c r="G774" i="1"/>
  <c r="G495" i="1"/>
  <c r="G115" i="1"/>
  <c r="B115" i="5" s="1"/>
  <c r="G149" i="1"/>
  <c r="B149" i="5" s="1"/>
  <c r="G897" i="1"/>
  <c r="G524" i="1"/>
  <c r="G409" i="1"/>
  <c r="G434" i="1"/>
  <c r="G144" i="1"/>
  <c r="B144" i="5" s="1"/>
  <c r="G430" i="1"/>
  <c r="G924" i="1"/>
  <c r="G793" i="1"/>
  <c r="G569" i="1"/>
  <c r="G432" i="1"/>
  <c r="G749" i="1"/>
  <c r="G1112" i="1"/>
  <c r="G1129" i="1"/>
  <c r="G418" i="1"/>
  <c r="G83" i="1"/>
  <c r="B83" i="5" s="1"/>
  <c r="G133" i="1"/>
  <c r="B133" i="5" s="1"/>
  <c r="G1131" i="1"/>
  <c r="G1128" i="1"/>
  <c r="G815" i="1"/>
  <c r="G922" i="1"/>
  <c r="G767" i="1"/>
  <c r="G492" i="1"/>
  <c r="G529" i="1"/>
  <c r="G87" i="1"/>
  <c r="B87" i="5" s="1"/>
  <c r="G546" i="1"/>
  <c r="G408" i="1"/>
  <c r="G396" i="1"/>
  <c r="G113" i="1"/>
  <c r="B113" i="5" s="1"/>
  <c r="G923" i="1"/>
  <c r="G787" i="1"/>
  <c r="G513" i="1"/>
  <c r="G526" i="1"/>
  <c r="G397" i="1"/>
  <c r="A28" i="2" l="1"/>
  <c r="A29" i="2" l="1"/>
  <c r="G1264" i="1"/>
  <c r="G1269" i="1"/>
  <c r="G1281" i="1"/>
  <c r="G1239" i="1"/>
  <c r="G1265" i="1"/>
  <c r="G1285" i="1"/>
  <c r="G1200" i="1"/>
  <c r="G1267" i="1"/>
  <c r="G1205" i="1"/>
  <c r="G1272" i="1"/>
  <c r="G1268" i="1"/>
  <c r="G1252" i="1"/>
  <c r="G1217" i="1"/>
  <c r="G1312" i="1"/>
  <c r="G1276" i="1"/>
  <c r="G1254" i="1"/>
  <c r="G1273" i="1"/>
  <c r="G1258" i="1"/>
  <c r="G1149" i="1"/>
  <c r="G1187" i="1"/>
  <c r="G1138" i="1"/>
  <c r="G1174" i="1"/>
  <c r="G1186" i="1"/>
  <c r="G1188" i="1"/>
  <c r="G1159" i="1"/>
  <c r="G1168" i="1"/>
  <c r="G1148" i="1"/>
  <c r="G1167" i="1"/>
  <c r="G1158" i="1"/>
  <c r="G142" i="1"/>
  <c r="B142" i="5" s="1"/>
  <c r="G138" i="1"/>
  <c r="B138" i="5" s="1"/>
  <c r="G106" i="1"/>
  <c r="B106" i="5" s="1"/>
  <c r="G128" i="1"/>
  <c r="B128" i="5" s="1"/>
  <c r="G487" i="1"/>
  <c r="G132" i="1"/>
  <c r="B132" i="5" s="1"/>
  <c r="G416" i="1"/>
  <c r="G136" i="1"/>
  <c r="B136" i="5" s="1"/>
  <c r="G104" i="1"/>
  <c r="B104" i="5" s="1"/>
  <c r="G845" i="1"/>
  <c r="G788" i="1"/>
  <c r="G500" i="1"/>
  <c r="G482" i="1"/>
  <c r="G903" i="1"/>
  <c r="G840" i="1"/>
  <c r="G855" i="1"/>
  <c r="G503" i="1"/>
  <c r="G530" i="1"/>
  <c r="G828" i="1"/>
  <c r="G425" i="1"/>
  <c r="G783" i="1"/>
  <c r="G511" i="1"/>
  <c r="G776" i="1"/>
  <c r="G868" i="1"/>
  <c r="G441" i="1"/>
  <c r="G137" i="1"/>
  <c r="B137" i="5" s="1"/>
  <c r="G795" i="1"/>
  <c r="G539" i="1"/>
  <c r="G111" i="1"/>
  <c r="B111" i="5" s="1"/>
  <c r="G145" i="1"/>
  <c r="B145" i="5" s="1"/>
  <c r="G105" i="1"/>
  <c r="B105" i="5" s="1"/>
  <c r="G544" i="1"/>
  <c r="G900" i="1"/>
  <c r="G901" i="1"/>
  <c r="G838" i="1"/>
  <c r="G790" i="1"/>
  <c r="G484" i="1"/>
  <c r="G895" i="1"/>
  <c r="G436" i="1"/>
  <c r="G417" i="1"/>
  <c r="G777" i="1"/>
  <c r="G478" i="1"/>
  <c r="G429" i="1"/>
  <c r="G107" i="1"/>
  <c r="B107" i="5" s="1"/>
  <c r="G878" i="1"/>
  <c r="G497" i="1"/>
  <c r="G915" i="1"/>
  <c r="G781" i="1"/>
  <c r="G909" i="1"/>
  <c r="G523" i="1"/>
  <c r="G437" i="1"/>
  <c r="G905" i="1"/>
  <c r="G902" i="1"/>
  <c r="G791" i="1"/>
  <c r="G885" i="1"/>
  <c r="G485" i="1"/>
  <c r="G881" i="1"/>
  <c r="G522" i="1"/>
  <c r="G836" i="1"/>
  <c r="G785" i="1"/>
  <c r="G904" i="1"/>
  <c r="G844" i="1"/>
  <c r="G512" i="1"/>
  <c r="G870" i="1"/>
  <c r="G802" i="1"/>
  <c r="G483" i="1"/>
  <c r="G789" i="1"/>
  <c r="G460" i="1"/>
  <c r="G543" i="1"/>
  <c r="G459" i="1"/>
  <c r="G872" i="1"/>
  <c r="G842" i="1"/>
  <c r="G488" i="1"/>
  <c r="G540" i="1"/>
  <c r="G893" i="1"/>
  <c r="G839" i="1"/>
  <c r="G792" i="1"/>
  <c r="G907" i="1"/>
  <c r="G99" i="1"/>
  <c r="B99" i="5" s="1"/>
  <c r="G516" i="1"/>
  <c r="G91" i="1"/>
  <c r="B91" i="5" s="1"/>
  <c r="D8" i="5" l="1"/>
  <c r="E8" i="5"/>
  <c r="A30" i="2"/>
  <c r="A31" i="2" l="1"/>
  <c r="G1248" i="1"/>
  <c r="G1222" i="1"/>
  <c r="G1211" i="1"/>
  <c r="G1262" i="1"/>
  <c r="G1247" i="1"/>
  <c r="G1240" i="1"/>
  <c r="G1236" i="1"/>
  <c r="G1235" i="1"/>
  <c r="G1260" i="1"/>
  <c r="G1257" i="1"/>
  <c r="G1261" i="1"/>
  <c r="G1219" i="1"/>
  <c r="G1232" i="1"/>
  <c r="G1263" i="1"/>
  <c r="G1259" i="1"/>
  <c r="G1305" i="1"/>
  <c r="G1202" i="1"/>
  <c r="G1256" i="1"/>
  <c r="G1255" i="1"/>
  <c r="G1241" i="1"/>
  <c r="G1249" i="1"/>
  <c r="G1253" i="1"/>
  <c r="G1266" i="1"/>
  <c r="G1218" i="1"/>
  <c r="G1210" i="1"/>
  <c r="G1246" i="1"/>
  <c r="G1201" i="1"/>
  <c r="G1189" i="1"/>
  <c r="G1191" i="1"/>
  <c r="G1169" i="1"/>
  <c r="G1170" i="1"/>
  <c r="G1183" i="1"/>
  <c r="G1182" i="1"/>
  <c r="G1164" i="1"/>
  <c r="G1165" i="1"/>
  <c r="G1193" i="1"/>
  <c r="G1177" i="1"/>
  <c r="G1185" i="1"/>
  <c r="G1176" i="1"/>
  <c r="G120" i="1"/>
  <c r="B120" i="5" s="1"/>
  <c r="G110" i="1"/>
  <c r="B110" i="5" s="1"/>
  <c r="G140" i="1"/>
  <c r="B140" i="5" s="1"/>
  <c r="G108" i="1"/>
  <c r="B108" i="5" s="1"/>
  <c r="G118" i="1"/>
  <c r="B118" i="5" s="1"/>
  <c r="G126" i="1"/>
  <c r="B126" i="5" s="1"/>
  <c r="G447" i="1"/>
  <c r="G134" i="1"/>
  <c r="B134" i="5" s="1"/>
  <c r="G100" i="1"/>
  <c r="B100" i="5" s="1"/>
  <c r="G427" i="1"/>
  <c r="G477" i="1"/>
  <c r="G883" i="1"/>
  <c r="G892" i="1"/>
  <c r="G857" i="1"/>
  <c r="G796" i="1"/>
  <c r="G794" i="1"/>
  <c r="G468" i="1"/>
  <c r="G135" i="1"/>
  <c r="B135" i="5" s="1"/>
  <c r="G129" i="1"/>
  <c r="B129" i="5" s="1"/>
  <c r="G874" i="1"/>
  <c r="G527" i="1"/>
  <c r="G465" i="1"/>
  <c r="G884" i="1"/>
  <c r="G501" i="1"/>
  <c r="G779" i="1"/>
  <c r="G894" i="1"/>
  <c r="G829" i="1"/>
  <c r="G480" i="1"/>
  <c r="G843" i="1"/>
  <c r="G499" i="1"/>
  <c r="G440" i="1"/>
  <c r="G841" i="1"/>
  <c r="G784" i="1"/>
  <c r="G887" i="1"/>
  <c r="G810" i="1"/>
  <c r="G486" i="1"/>
  <c r="G428" i="1"/>
  <c r="G886" i="1"/>
  <c r="G505" i="1"/>
  <c r="G446" i="1"/>
  <c r="G876" i="1"/>
  <c r="G835" i="1"/>
  <c r="G445" i="1"/>
  <c r="G880" i="1"/>
  <c r="G816" i="1"/>
  <c r="G141" i="1"/>
  <c r="B141" i="5" s="1"/>
  <c r="G834" i="1"/>
  <c r="G493" i="1"/>
  <c r="G438" i="1"/>
  <c r="G852" i="1"/>
  <c r="G470" i="1"/>
  <c r="G119" i="1"/>
  <c r="B119" i="5" s="1"/>
  <c r="G97" i="1"/>
  <c r="B97" i="5" s="1"/>
  <c r="G780" i="1"/>
  <c r="G481" i="1"/>
  <c r="G101" i="1"/>
  <c r="B101" i="5" s="1"/>
  <c r="G498" i="1"/>
  <c r="G782" i="1"/>
  <c r="G127" i="1"/>
  <c r="B127" i="5" s="1"/>
  <c r="G502" i="1"/>
  <c r="G384" i="1"/>
  <c r="G882" i="1"/>
  <c r="G473" i="1"/>
  <c r="G517" i="1"/>
  <c r="G448" i="1"/>
  <c r="G859" i="1"/>
  <c r="G117" i="1"/>
  <c r="B117" i="5" s="1"/>
  <c r="G888" i="1"/>
  <c r="G548" i="1"/>
  <c r="G837" i="1"/>
  <c r="G860" i="1"/>
  <c r="G491" i="1"/>
  <c r="G822" i="1"/>
  <c r="G865" i="1"/>
  <c r="G875" i="1"/>
  <c r="G873" i="1"/>
  <c r="G476" i="1"/>
  <c r="G856" i="1"/>
  <c r="G504" i="1"/>
  <c r="G496" i="1"/>
  <c r="G536" i="1"/>
  <c r="G475" i="1"/>
  <c r="E11" i="5" l="1"/>
  <c r="D11" i="5"/>
  <c r="A32" i="2"/>
  <c r="A33" i="2" l="1"/>
  <c r="G1244" i="1"/>
  <c r="G1238" i="1"/>
  <c r="G1225" i="1"/>
  <c r="G1223" i="1"/>
  <c r="G1237" i="1"/>
  <c r="G1220" i="1"/>
  <c r="G1242" i="1"/>
  <c r="G1228" i="1"/>
  <c r="G1196" i="1"/>
  <c r="G1229" i="1"/>
  <c r="G1215" i="1"/>
  <c r="G1224" i="1"/>
  <c r="G1206" i="1"/>
  <c r="G1199" i="1"/>
  <c r="G1166" i="1"/>
  <c r="G1192" i="1"/>
  <c r="G1184" i="1"/>
  <c r="G1194" i="1"/>
  <c r="G1162" i="1"/>
  <c r="G462" i="1"/>
  <c r="G466" i="1"/>
  <c r="G116" i="1"/>
  <c r="B116" i="5" s="1"/>
  <c r="G130" i="1"/>
  <c r="B130" i="5" s="1"/>
  <c r="G124" i="1"/>
  <c r="B124" i="5" s="1"/>
  <c r="G439" i="1"/>
  <c r="G471" i="1"/>
  <c r="G866" i="1"/>
  <c r="G799" i="1"/>
  <c r="G818" i="1"/>
  <c r="G877" i="1"/>
  <c r="G813" i="1"/>
  <c r="G469" i="1"/>
  <c r="G444" i="1"/>
  <c r="G808" i="1"/>
  <c r="G891" i="1"/>
  <c r="G442" i="1"/>
  <c r="G850" i="1"/>
  <c r="G800" i="1"/>
  <c r="G453" i="1"/>
  <c r="G889" i="1"/>
  <c r="G809" i="1"/>
  <c r="G778" i="1"/>
  <c r="G474" i="1"/>
  <c r="G489" i="1"/>
  <c r="G849" i="1"/>
  <c r="G831" i="1"/>
  <c r="G848" i="1"/>
  <c r="G825" i="1"/>
  <c r="G823" i="1"/>
  <c r="G861" i="1"/>
  <c r="G812" i="1"/>
  <c r="G830" i="1"/>
  <c r="G463" i="1"/>
  <c r="G464" i="1"/>
  <c r="G858" i="1"/>
  <c r="G853" i="1"/>
  <c r="G472" i="1"/>
  <c r="G867" i="1"/>
  <c r="G125" i="1"/>
  <c r="B125" i="5" s="1"/>
  <c r="G461" i="1"/>
  <c r="G864" i="1"/>
  <c r="G797" i="1"/>
  <c r="G131" i="1"/>
  <c r="B131" i="5" s="1"/>
  <c r="G879" i="1"/>
  <c r="G455" i="1"/>
  <c r="G123" i="1"/>
  <c r="B123" i="5" s="1"/>
  <c r="G798" i="1"/>
  <c r="G846" i="1"/>
  <c r="G851" i="1"/>
  <c r="G490" i="1"/>
  <c r="G109" i="1"/>
  <c r="B109" i="5" s="1"/>
  <c r="G817" i="1"/>
  <c r="G449" i="1"/>
  <c r="G804" i="1"/>
  <c r="G863" i="1"/>
  <c r="G847" i="1"/>
  <c r="E9" i="5" l="1"/>
  <c r="D9" i="5"/>
  <c r="A34" i="2"/>
  <c r="A35" i="2" l="1"/>
  <c r="G1203" i="1"/>
  <c r="G1212" i="1"/>
  <c r="G1251" i="1"/>
  <c r="G1216" i="1"/>
  <c r="G1231" i="1"/>
  <c r="G1209" i="1"/>
  <c r="G1245" i="1"/>
  <c r="G1208" i="1"/>
  <c r="G1214" i="1"/>
  <c r="G1250" i="1"/>
  <c r="G1197" i="1"/>
  <c r="G1226" i="1"/>
  <c r="G1243" i="1"/>
  <c r="G1204" i="1"/>
  <c r="G1190" i="1"/>
  <c r="G1195" i="1"/>
  <c r="G1171" i="1"/>
  <c r="G443" i="1"/>
  <c r="G454" i="1"/>
  <c r="G807" i="1"/>
  <c r="G820" i="1"/>
  <c r="G467" i="1"/>
  <c r="G854" i="1"/>
  <c r="G833" i="1"/>
  <c r="G824" i="1"/>
  <c r="G826" i="1"/>
  <c r="G832" i="1"/>
  <c r="G805" i="1"/>
  <c r="G803" i="1"/>
  <c r="G811" i="1"/>
  <c r="G121" i="1"/>
  <c r="B121" i="5" s="1"/>
  <c r="G801" i="1"/>
  <c r="G457" i="1"/>
  <c r="G806" i="1"/>
  <c r="G819" i="1"/>
  <c r="D10" i="5" l="1"/>
  <c r="E10" i="5"/>
  <c r="A36" i="2"/>
  <c r="A37" i="2" l="1"/>
  <c r="G1227" i="1"/>
  <c r="G452" i="1"/>
  <c r="A38" i="2" l="1"/>
  <c r="A39" i="2" l="1"/>
  <c r="A40" i="2" l="1"/>
  <c r="A41" i="2" l="1"/>
  <c r="A42" i="2" l="1"/>
  <c r="A43" i="2" l="1"/>
  <c r="A44" i="2" l="1"/>
  <c r="A45" i="2" l="1"/>
  <c r="A46" i="2" l="1"/>
  <c r="A47" i="2" l="1"/>
  <c r="A48" i="2" l="1"/>
  <c r="A49" i="2" l="1"/>
  <c r="G1042" i="1" s="1"/>
  <c r="G277" i="1"/>
  <c r="B277" i="5" s="1"/>
  <c r="G278" i="1"/>
  <c r="B278" i="5" s="1"/>
  <c r="G290" i="1"/>
  <c r="B290" i="5" s="1"/>
  <c r="G251" i="1"/>
  <c r="B251" i="5" s="1"/>
  <c r="G1311" i="1"/>
  <c r="G683" i="1"/>
  <c r="G751" i="1"/>
  <c r="G1207" i="1"/>
  <c r="G1221" i="1"/>
  <c r="G1213" i="1"/>
  <c r="G271" i="1"/>
  <c r="B271" i="5" s="1"/>
  <c r="G766" i="1"/>
  <c r="G1011" i="1"/>
  <c r="G311" i="1"/>
  <c r="B311" i="5" s="1"/>
  <c r="G310" i="1"/>
  <c r="B310" i="5" s="1"/>
  <c r="G269" i="1"/>
  <c r="B269" i="5" s="1"/>
  <c r="G821" i="1"/>
  <c r="G664" i="1"/>
  <c r="G252" i="1"/>
  <c r="B252" i="5" s="1"/>
  <c r="G289" i="1"/>
  <c r="B289" i="5" s="1"/>
  <c r="G1041" i="1"/>
  <c r="G456" i="1"/>
  <c r="E15" i="5" l="1"/>
  <c r="D15" i="5"/>
  <c r="D14" i="5"/>
  <c r="E14" i="5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  <author>Valeria Payan</author>
    <author>Laura Carrillo</author>
    <author>Usuario de Windows</author>
  </authors>
  <commentList>
    <comment ref="AC3" authorId="0" shapeId="0" xr:uid="{00000000-0006-0000-0000-000001000000}">
      <text>
        <r>
          <rPr>
            <b/>
            <sz val="9"/>
            <color rgb="FF000000"/>
            <rFont val="Tahoma"/>
            <family val="2"/>
            <charset val="1"/>
          </rPr>
          <t xml:space="preserve">Ambiental:
</t>
        </r>
        <r>
          <rPr>
            <sz val="9"/>
            <color rgb="FF000000"/>
            <rFont val="Tahoma"/>
            <family val="2"/>
            <charset val="1"/>
          </rPr>
          <t xml:space="preserve">Los datos de esta columna se deben poner en cm
</t>
        </r>
      </text>
    </comment>
    <comment ref="A39" authorId="0" shapeId="0" xr:uid="{00000000-0006-0000-0000-000002000000}">
      <text>
        <r>
          <rPr>
            <b/>
            <sz val="9"/>
            <color rgb="FF000000"/>
            <rFont val="Tahoma"/>
            <family val="2"/>
            <charset val="1"/>
          </rPr>
          <t xml:space="preserve">Rocio Moreno:
</t>
        </r>
        <r>
          <rPr>
            <sz val="9"/>
            <color rgb="FF000000"/>
            <rFont val="Tahoma"/>
            <family val="2"/>
            <charset val="1"/>
          </rPr>
          <t xml:space="preserve">Inicia horario Verano
</t>
        </r>
      </text>
    </comment>
    <comment ref="S126" authorId="0" shapeId="0" xr:uid="{00000000-0006-0000-0000-000003000000}">
      <text>
        <r>
          <rPr>
            <b/>
            <sz val="9"/>
            <color rgb="FF000000"/>
            <rFont val="Tahoma"/>
            <family val="2"/>
            <charset val="1"/>
          </rPr>
          <t xml:space="preserve">MIGUEL durán rangel:
</t>
        </r>
        <r>
          <rPr>
            <sz val="9"/>
            <color rgb="FF000000"/>
            <rFont val="Tahoma"/>
            <family val="2"/>
            <charset val="1"/>
          </rPr>
          <t>SÁBADO Y DOMINGO</t>
        </r>
      </text>
    </comment>
    <comment ref="S131" authorId="0" shapeId="0" xr:uid="{00000000-0006-0000-0000-000004000000}">
      <text>
        <r>
          <rPr>
            <b/>
            <sz val="9"/>
            <color rgb="FF000000"/>
            <rFont val="Tahoma"/>
            <family val="2"/>
            <charset val="1"/>
          </rPr>
          <t xml:space="preserve">MIGUEL durán rangel:
</t>
        </r>
        <r>
          <rPr>
            <sz val="9"/>
            <color rgb="FF000000"/>
            <rFont val="Tahoma"/>
            <family val="2"/>
            <charset val="1"/>
          </rPr>
          <t>SÁBADO Y DOMINGO</t>
        </r>
      </text>
    </comment>
    <comment ref="S153" authorId="0" shapeId="0" xr:uid="{00000000-0006-0000-0000-000005000000}">
      <text>
        <r>
          <rPr>
            <b/>
            <sz val="9"/>
            <color rgb="FF000000"/>
            <rFont val="Tahoma"/>
            <family val="2"/>
            <charset val="1"/>
          </rPr>
          <t xml:space="preserve">MIGUEL durán rangel:
</t>
        </r>
        <r>
          <rPr>
            <sz val="9"/>
            <color rgb="FF000000"/>
            <rFont val="Tahoma"/>
            <family val="2"/>
            <charset val="1"/>
          </rPr>
          <t>llovió</t>
        </r>
      </text>
    </comment>
    <comment ref="S157" authorId="0" shapeId="0" xr:uid="{00000000-0006-0000-0000-000006000000}">
      <text>
        <r>
          <rPr>
            <b/>
            <sz val="9"/>
            <color rgb="FF000000"/>
            <rFont val="Tahoma"/>
            <family val="2"/>
            <charset val="1"/>
          </rPr>
          <t xml:space="preserve">MIGUEL durán rangel:
</t>
        </r>
        <r>
          <rPr>
            <sz val="9"/>
            <color rgb="FF000000"/>
            <rFont val="Tahoma"/>
            <family val="2"/>
            <charset val="1"/>
          </rPr>
          <t xml:space="preserve">LLOVIÓ
</t>
        </r>
      </text>
    </comment>
    <comment ref="S160" authorId="0" shapeId="0" xr:uid="{00000000-0006-0000-0000-000007000000}">
      <text>
        <r>
          <rPr>
            <b/>
            <sz val="9"/>
            <color rgb="FF000000"/>
            <rFont val="Tahoma"/>
            <family val="2"/>
            <charset val="1"/>
          </rPr>
          <t xml:space="preserve">MIGUEL durán rangel:
</t>
        </r>
        <r>
          <rPr>
            <sz val="9"/>
            <color rgb="FF000000"/>
            <rFont val="Tahoma"/>
            <family val="2"/>
            <charset val="1"/>
          </rPr>
          <t>LLOVIÓ</t>
        </r>
      </text>
    </comment>
    <comment ref="S161" authorId="0" shapeId="0" xr:uid="{00000000-0006-0000-0000-000008000000}">
      <text>
        <r>
          <rPr>
            <b/>
            <sz val="9"/>
            <color rgb="FF000000"/>
            <rFont val="Tahoma"/>
            <family val="2"/>
            <charset val="1"/>
          </rPr>
          <t xml:space="preserve">MIGUEL durán rangel:
</t>
        </r>
        <r>
          <rPr>
            <sz val="9"/>
            <color rgb="FF000000"/>
            <rFont val="Tahoma"/>
            <family val="2"/>
            <charset val="1"/>
          </rPr>
          <t>LLOVIÓ</t>
        </r>
      </text>
    </comment>
    <comment ref="S162" authorId="0" shapeId="0" xr:uid="{00000000-0006-0000-0000-000009000000}">
      <text>
        <r>
          <rPr>
            <b/>
            <sz val="9"/>
            <color rgb="FF000000"/>
            <rFont val="Tahoma"/>
            <family val="2"/>
            <charset val="1"/>
          </rPr>
          <t xml:space="preserve">MIGUEL durán rangel:
</t>
        </r>
        <r>
          <rPr>
            <sz val="9"/>
            <color rgb="FF000000"/>
            <rFont val="Tahoma"/>
            <family val="2"/>
            <charset val="1"/>
          </rPr>
          <t>LLOVIÓ</t>
        </r>
      </text>
    </comment>
    <comment ref="S226" authorId="0" shapeId="0" xr:uid="{00000000-0006-0000-0000-00000A000000}">
      <text>
        <r>
          <rPr>
            <b/>
            <sz val="9"/>
            <color rgb="FF000000"/>
            <rFont val="Tahoma"/>
            <family val="2"/>
            <charset val="1"/>
          </rPr>
          <t xml:space="preserve">MIGUEL durán rangel:
</t>
        </r>
        <r>
          <rPr>
            <sz val="9"/>
            <color rgb="FF000000"/>
            <rFont val="Tahoma"/>
            <family val="2"/>
            <charset val="1"/>
          </rPr>
          <t>llovió</t>
        </r>
      </text>
    </comment>
    <comment ref="A227" authorId="0" shapeId="0" xr:uid="{00000000-0006-0000-0000-00000B000000}">
      <text>
        <r>
          <rPr>
            <b/>
            <sz val="9"/>
            <color rgb="FF000000"/>
            <rFont val="Tahoma"/>
            <family val="2"/>
            <charset val="1"/>
          </rPr>
          <t xml:space="preserve">MIGUEL durán rangel:
</t>
        </r>
        <r>
          <rPr>
            <sz val="9"/>
            <color rgb="FF000000"/>
            <rFont val="Tahoma"/>
            <family val="2"/>
            <charset val="1"/>
          </rPr>
          <t>Inicia Horario de Invierno</t>
        </r>
      </text>
    </comment>
    <comment ref="A308" authorId="0" shapeId="0" xr:uid="{00000000-0006-0000-0000-00000C000000}">
      <text>
        <r>
          <rPr>
            <b/>
            <sz val="9"/>
            <color rgb="FF000000"/>
            <rFont val="Tahoma"/>
            <family val="2"/>
            <charset val="1"/>
          </rPr>
          <t xml:space="preserve">Ale Hernández:
</t>
        </r>
        <r>
          <rPr>
            <sz val="9"/>
            <color rgb="FF000000"/>
            <rFont val="Tahoma"/>
            <family val="2"/>
            <charset val="1"/>
          </rPr>
          <t>0.5 cm de hielo</t>
        </r>
      </text>
    </comment>
    <comment ref="A309" authorId="0" shapeId="0" xr:uid="{00000000-0006-0000-0000-00000D000000}">
      <text>
        <r>
          <rPr>
            <b/>
            <sz val="9"/>
            <color rgb="FF000000"/>
            <rFont val="Tahoma"/>
            <family val="2"/>
            <charset val="1"/>
          </rPr>
          <t xml:space="preserve">Ale Hernández:
</t>
        </r>
        <r>
          <rPr>
            <sz val="9"/>
            <color rgb="FF000000"/>
            <rFont val="Tahoma"/>
            <family val="2"/>
            <charset val="1"/>
          </rPr>
          <t>0.5 cm de hielo</t>
        </r>
      </text>
    </comment>
    <comment ref="A310" authorId="0" shapeId="0" xr:uid="{00000000-0006-0000-0000-00000E000000}">
      <text>
        <r>
          <rPr>
            <b/>
            <sz val="9"/>
            <color rgb="FF000000"/>
            <rFont val="Tahoma"/>
            <family val="2"/>
            <charset val="1"/>
          </rPr>
          <t xml:space="preserve">Ale Hernández:
</t>
        </r>
        <r>
          <rPr>
            <sz val="9"/>
            <color rgb="FF000000"/>
            <rFont val="Tahoma"/>
            <family val="2"/>
            <charset val="1"/>
          </rPr>
          <t>0.7 cm de hielo</t>
        </r>
      </text>
    </comment>
    <comment ref="A311" authorId="0" shapeId="0" xr:uid="{00000000-0006-0000-0000-00000F000000}">
      <text>
        <r>
          <rPr>
            <b/>
            <sz val="9"/>
            <color rgb="FF000000"/>
            <rFont val="Tahoma"/>
            <family val="2"/>
            <charset val="1"/>
          </rPr>
          <t xml:space="preserve">Ale Hernández:
</t>
        </r>
        <r>
          <rPr>
            <sz val="9"/>
            <color rgb="FF000000"/>
            <rFont val="Tahoma"/>
            <family val="2"/>
            <charset val="1"/>
          </rPr>
          <t xml:space="preserve">0.8 cm de hielo
</t>
        </r>
      </text>
    </comment>
    <comment ref="A312" authorId="0" shapeId="0" xr:uid="{00000000-0006-0000-0000-000010000000}">
      <text>
        <r>
          <rPr>
            <b/>
            <sz val="9"/>
            <color rgb="FF000000"/>
            <rFont val="Tahoma"/>
            <family val="2"/>
            <charset val="1"/>
          </rPr>
          <t xml:space="preserve">Ale Hernández:
</t>
        </r>
        <r>
          <rPr>
            <sz val="9"/>
            <color rgb="FF000000"/>
            <rFont val="Tahoma"/>
            <family val="2"/>
            <charset val="1"/>
          </rPr>
          <t>0.5 cm de hielo</t>
        </r>
      </text>
    </comment>
    <comment ref="D332" authorId="0" shapeId="0" xr:uid="{00000000-0006-0000-0000-000011000000}">
      <text>
        <r>
          <rPr>
            <b/>
            <sz val="9"/>
            <color rgb="FF000000"/>
            <rFont val="Tahoma"/>
            <family val="2"/>
            <charset val="1"/>
          </rPr>
          <t xml:space="preserve">Ale Hernández:
</t>
        </r>
        <r>
          <rPr>
            <sz val="9"/>
            <color rgb="FF000000"/>
            <rFont val="Tahoma"/>
            <family val="2"/>
            <charset val="1"/>
          </rPr>
          <t>No se tomaron datos</t>
        </r>
      </text>
    </comment>
    <comment ref="D339" authorId="0" shapeId="0" xr:uid="{00000000-0006-0000-0000-000012000000}">
      <text>
        <r>
          <rPr>
            <b/>
            <sz val="9"/>
            <color rgb="FF000000"/>
            <rFont val="Tahoma"/>
            <family val="2"/>
            <charset val="1"/>
          </rPr>
          <t xml:space="preserve">Ale Hernández:
</t>
        </r>
        <r>
          <rPr>
            <sz val="9"/>
            <color rgb="FF000000"/>
            <rFont val="Tahoma"/>
            <family val="2"/>
            <charset val="1"/>
          </rPr>
          <t>No se tomaron datos</t>
        </r>
      </text>
    </comment>
    <comment ref="A353" authorId="0" shapeId="0" xr:uid="{00000000-0006-0000-0000-000013000000}">
      <text>
        <r>
          <rPr>
            <b/>
            <sz val="9"/>
            <color rgb="FF000000"/>
            <rFont val="Tahoma"/>
            <family val="2"/>
            <charset val="1"/>
          </rPr>
          <t xml:space="preserve">Rocio Moreno:
</t>
        </r>
        <r>
          <rPr>
            <sz val="9"/>
            <color rgb="FF000000"/>
            <rFont val="Tahoma"/>
            <family val="2"/>
            <charset val="1"/>
          </rPr>
          <t>Inicio horario verano</t>
        </r>
      </text>
    </comment>
    <comment ref="T401" authorId="0" shapeId="0" xr:uid="{00000000-0006-0000-0000-000014000000}">
      <text>
        <r>
          <rPr>
            <b/>
            <sz val="9"/>
            <color rgb="FF000000"/>
            <rFont val="Tahoma"/>
            <family val="2"/>
            <charset val="1"/>
          </rPr>
          <t xml:space="preserve">Rocio Moreno
</t>
        </r>
        <r>
          <rPr>
            <sz val="9"/>
            <color rgb="FF000000"/>
            <rFont val="Tahoma"/>
            <family val="2"/>
            <charset val="1"/>
          </rPr>
          <t>No estaba el termómetro en el agua</t>
        </r>
      </text>
    </comment>
    <comment ref="D451" authorId="0" shapeId="0" xr:uid="{00000000-0006-0000-0000-000015000000}">
      <text>
        <r>
          <rPr>
            <sz val="9"/>
            <color rgb="FF000000"/>
            <rFont val="Tahoma"/>
            <family val="2"/>
            <charset val="1"/>
          </rPr>
          <t xml:space="preserve">Rocio Moreno:
No se tomaron datos
</t>
        </r>
      </text>
    </comment>
    <comment ref="U452" authorId="0" shapeId="0" xr:uid="{00000000-0006-0000-0000-000016000000}">
      <text>
        <r>
          <rPr>
            <sz val="9"/>
            <color rgb="FF000000"/>
            <rFont val="Tahoma"/>
            <family val="2"/>
            <charset val="1"/>
          </rPr>
          <t xml:space="preserve">Rocio Moreno:
Evaporación de 2 días
</t>
        </r>
      </text>
    </comment>
    <comment ref="V464" authorId="0" shapeId="0" xr:uid="{00000000-0006-0000-0000-000017000000}">
      <text>
        <r>
          <rPr>
            <sz val="9"/>
            <color rgb="FF000000"/>
            <rFont val="Tahoma"/>
            <family val="2"/>
            <charset val="1"/>
          </rPr>
          <t xml:space="preserve">Rocio Moreno:
No se tomó el dato
</t>
        </r>
      </text>
    </comment>
    <comment ref="R477" authorId="0" shapeId="0" xr:uid="{00000000-0006-0000-0000-000018000000}">
      <text>
        <r>
          <rPr>
            <sz val="9"/>
            <color rgb="FF000000"/>
            <rFont val="Tahoma"/>
            <family val="2"/>
            <charset val="1"/>
          </rPr>
          <t>Rocio Moreno:
Dato erróneo.</t>
        </r>
      </text>
    </comment>
    <comment ref="S479" authorId="0" shapeId="0" xr:uid="{00000000-0006-0000-0000-000019000000}">
      <text>
        <r>
          <rPr>
            <sz val="9"/>
            <color rgb="FF000000"/>
            <rFont val="Tahoma"/>
            <family val="2"/>
            <charset val="1"/>
          </rPr>
          <t>Rocio Moreno:
El nivel no disminuyó a causa de la lluvia.</t>
        </r>
      </text>
    </comment>
    <comment ref="V482" authorId="0" shapeId="0" xr:uid="{00000000-0006-0000-0000-00001A000000}">
      <text>
        <r>
          <rPr>
            <sz val="9"/>
            <color rgb="FF000000"/>
            <rFont val="Tahoma"/>
            <family val="2"/>
            <charset val="1"/>
          </rPr>
          <t>Rocio Moreno:
No se tomó el dato.</t>
        </r>
      </text>
    </comment>
    <comment ref="E520" authorId="0" shapeId="0" xr:uid="{00000000-0006-0000-0000-00001B000000}">
      <text>
        <r>
          <rPr>
            <sz val="9"/>
            <color rgb="FF000000"/>
            <rFont val="Tahoma"/>
            <family val="2"/>
            <charset val="1"/>
          </rPr>
          <t xml:space="preserve">Rocio Moreno:
Dato erroneo
</t>
        </r>
      </text>
    </comment>
    <comment ref="F520" authorId="0" shapeId="0" xr:uid="{00000000-0006-0000-0000-00001C000000}">
      <text>
        <r>
          <rPr>
            <sz val="9"/>
            <color rgb="FF000000"/>
            <rFont val="Tahoma"/>
            <family val="2"/>
            <charset val="1"/>
          </rPr>
          <t xml:space="preserve">Rocio Moreno:
Dato erroneo
</t>
        </r>
      </text>
    </comment>
    <comment ref="AA520" authorId="0" shapeId="0" xr:uid="{00000000-0006-0000-0000-00001D000000}">
      <text>
        <r>
          <rPr>
            <b/>
            <sz val="9"/>
            <color rgb="FF000000"/>
            <rFont val="Tahoma"/>
            <family val="2"/>
            <charset val="1"/>
          </rPr>
          <t>Rocio Moreno:
No se tomó dato</t>
        </r>
      </text>
    </comment>
    <comment ref="AC520" authorId="0" shapeId="0" xr:uid="{00000000-0006-0000-0000-00001E000000}">
      <text>
        <r>
          <rPr>
            <b/>
            <sz val="9"/>
            <color rgb="FF000000"/>
            <rFont val="Tahoma"/>
            <family val="2"/>
            <charset val="1"/>
          </rPr>
          <t>Rocio Moreno:
No se tomó dato</t>
        </r>
      </text>
    </comment>
    <comment ref="A521" authorId="0" shapeId="0" xr:uid="{00000000-0006-0000-0000-00001F000000}">
      <text>
        <r>
          <rPr>
            <sz val="9"/>
            <color rgb="FF000000"/>
            <rFont val="Tahoma"/>
            <family val="2"/>
            <charset val="1"/>
          </rPr>
          <t xml:space="preserve">Rocio Moreno:
No se tomaron datos
</t>
        </r>
      </text>
    </comment>
    <comment ref="X529" authorId="0" shapeId="0" xr:uid="{00000000-0006-0000-0000-000020000000}">
      <text>
        <r>
          <rPr>
            <sz val="9"/>
            <color rgb="FF000000"/>
            <rFont val="Tahoma"/>
            <family val="2"/>
            <charset val="1"/>
          </rPr>
          <t xml:space="preserve">Rocio Moreno:
No se tomó el dato
</t>
        </r>
      </text>
    </comment>
    <comment ref="A541" authorId="0" shapeId="0" xr:uid="{00000000-0006-0000-0000-000021000000}">
      <text>
        <r>
          <rPr>
            <b/>
            <sz val="9"/>
            <color rgb="FF000000"/>
            <rFont val="Tahoma"/>
            <family val="2"/>
            <charset val="1"/>
          </rPr>
          <t xml:space="preserve">MAICOL:
</t>
        </r>
        <r>
          <rPr>
            <sz val="9"/>
            <color rgb="FF000000"/>
            <rFont val="Tahoma"/>
            <family val="2"/>
            <charset val="1"/>
          </rPr>
          <t>NO SE TOMARON DATOS</t>
        </r>
      </text>
    </comment>
    <comment ref="A542" authorId="0" shapeId="0" xr:uid="{00000000-0006-0000-0000-000022000000}">
      <text>
        <r>
          <rPr>
            <b/>
            <sz val="9"/>
            <color rgb="FF000000"/>
            <rFont val="Tahoma"/>
            <family val="2"/>
            <charset val="1"/>
          </rPr>
          <t xml:space="preserve">MAICOL:
</t>
        </r>
        <r>
          <rPr>
            <sz val="9"/>
            <color rgb="FF000000"/>
            <rFont val="Tahoma"/>
            <family val="2"/>
            <charset val="1"/>
          </rPr>
          <t>NO SE TOMARON DATOS</t>
        </r>
      </text>
    </comment>
    <comment ref="S543" authorId="0" shapeId="0" xr:uid="{00000000-0006-0000-0000-000023000000}">
      <text>
        <r>
          <rPr>
            <b/>
            <sz val="9"/>
            <color rgb="FF000000"/>
            <rFont val="Tahoma"/>
            <family val="2"/>
            <charset val="1"/>
          </rPr>
          <t xml:space="preserve">MAICOL:
</t>
        </r>
        <r>
          <rPr>
            <sz val="9"/>
            <color rgb="FF000000"/>
            <rFont val="Tahoma"/>
            <family val="2"/>
            <charset val="1"/>
          </rPr>
          <t xml:space="preserve">EVAPORACIÓN DE TRES DÍAS
</t>
        </r>
      </text>
    </comment>
    <comment ref="Q555" authorId="0" shapeId="0" xr:uid="{00000000-0006-0000-0000-000024000000}">
      <text>
        <r>
          <rPr>
            <b/>
            <sz val="9"/>
            <color rgb="FF000000"/>
            <rFont val="Tahoma"/>
            <family val="2"/>
            <charset val="1"/>
          </rPr>
          <t xml:space="preserve">MAICOL:
</t>
        </r>
        <r>
          <rPr>
            <sz val="9"/>
            <color rgb="FF000000"/>
            <rFont val="Tahoma"/>
            <family val="2"/>
            <charset val="1"/>
          </rPr>
          <t>Se relleno evaporimetro</t>
        </r>
      </text>
    </comment>
    <comment ref="R561" authorId="0" shapeId="0" xr:uid="{00000000-0006-0000-0000-000025000000}">
      <text>
        <r>
          <rPr>
            <b/>
            <sz val="9"/>
            <color rgb="FF000000"/>
            <rFont val="Tahoma"/>
            <family val="2"/>
            <charset val="1"/>
          </rPr>
          <t xml:space="preserve">MAICOL:
</t>
        </r>
        <r>
          <rPr>
            <sz val="9"/>
            <color rgb="FF000000"/>
            <rFont val="Tahoma"/>
            <family val="2"/>
            <charset val="1"/>
          </rPr>
          <t>Se llenó evaporimetro a 105 mm</t>
        </r>
      </text>
    </comment>
    <comment ref="Q568" authorId="0" shapeId="0" xr:uid="{00000000-0006-0000-0000-000026000000}">
      <text>
        <r>
          <rPr>
            <b/>
            <sz val="9"/>
            <color rgb="FF000000"/>
            <rFont val="Tahoma"/>
            <family val="2"/>
            <charset val="1"/>
          </rPr>
          <t xml:space="preserve">MAICOL:
</t>
        </r>
        <r>
          <rPr>
            <sz val="9"/>
            <color rgb="FF000000"/>
            <rFont val="Tahoma"/>
            <family val="2"/>
            <charset val="1"/>
          </rPr>
          <t>Se llenó evaporímetro a 112 mm</t>
        </r>
      </text>
    </comment>
    <comment ref="S572" authorId="0" shapeId="0" xr:uid="{00000000-0006-0000-0000-000027000000}">
      <text>
        <r>
          <rPr>
            <b/>
            <sz val="9"/>
            <color rgb="FF000000"/>
            <rFont val="Tahoma"/>
            <family val="2"/>
            <charset val="1"/>
          </rPr>
          <t xml:space="preserve">MAICOL:
</t>
        </r>
        <r>
          <rPr>
            <sz val="9"/>
            <color rgb="FF000000"/>
            <rFont val="Tahoma"/>
            <family val="2"/>
            <charset val="1"/>
          </rPr>
          <t xml:space="preserve">Se podó el pasto del corralito y le cayeron hojas y ramas al evaporímetro
</t>
        </r>
      </text>
    </comment>
    <comment ref="R575" authorId="0" shapeId="0" xr:uid="{00000000-0006-0000-0000-000028000000}">
      <text>
        <r>
          <rPr>
            <b/>
            <sz val="9"/>
            <color rgb="FF000000"/>
            <rFont val="Tahoma"/>
            <family val="2"/>
            <charset val="1"/>
          </rPr>
          <t xml:space="preserve">CIG:
</t>
        </r>
        <r>
          <rPr>
            <sz val="9"/>
            <color rgb="FF000000"/>
            <rFont val="Tahoma"/>
            <family val="2"/>
            <charset val="1"/>
          </rPr>
          <t>Se relleno evaporimetro a 111mm</t>
        </r>
      </text>
    </comment>
    <comment ref="R582" authorId="0" shapeId="0" xr:uid="{00000000-0006-0000-0000-000029000000}">
      <text>
        <r>
          <rPr>
            <b/>
            <sz val="9"/>
            <color rgb="FF000000"/>
            <rFont val="Tahoma"/>
            <family val="2"/>
            <charset val="1"/>
          </rPr>
          <t xml:space="preserve">CIG:
</t>
        </r>
        <r>
          <rPr>
            <sz val="9"/>
            <color rgb="FF000000"/>
            <rFont val="Tahoma"/>
            <family val="2"/>
            <charset val="1"/>
          </rPr>
          <t>Se relleno el evaporimetro a 104mm</t>
        </r>
      </text>
    </comment>
    <comment ref="R589" authorId="0" shapeId="0" xr:uid="{00000000-0006-0000-0000-00002A000000}">
      <text>
        <r>
          <rPr>
            <b/>
            <sz val="9"/>
            <color rgb="FF000000"/>
            <rFont val="Tahoma"/>
            <family val="2"/>
            <charset val="1"/>
          </rPr>
          <t xml:space="preserve">CIG:
</t>
        </r>
        <r>
          <rPr>
            <sz val="9"/>
            <color rgb="FF000000"/>
            <rFont val="Tahoma"/>
            <family val="2"/>
            <charset val="1"/>
          </rPr>
          <t>Se lleno evaporimetro a 105mm</t>
        </r>
      </text>
    </comment>
    <comment ref="R596" authorId="0" shapeId="0" xr:uid="{00000000-0006-0000-0000-00002B000000}">
      <text>
        <r>
          <rPr>
            <b/>
            <sz val="9"/>
            <color rgb="FF000000"/>
            <rFont val="Tahoma"/>
            <family val="2"/>
            <charset val="1"/>
          </rPr>
          <t xml:space="preserve">MAICOL:
</t>
        </r>
        <r>
          <rPr>
            <sz val="9"/>
            <color rgb="FF000000"/>
            <rFont val="Tahoma"/>
            <family val="2"/>
            <charset val="1"/>
          </rPr>
          <t>Se llenó evaporímetro
a 106 mm</t>
        </r>
      </text>
    </comment>
    <comment ref="R603" authorId="0" shapeId="0" xr:uid="{00000000-0006-0000-0000-00002C000000}">
      <text>
        <r>
          <rPr>
            <b/>
            <sz val="9"/>
            <color rgb="FF000000"/>
            <rFont val="Tahoma"/>
            <family val="2"/>
            <charset val="1"/>
          </rPr>
          <t xml:space="preserve">Ambiental:
</t>
        </r>
        <r>
          <rPr>
            <sz val="9"/>
            <color rgb="FF000000"/>
            <rFont val="Tahoma"/>
            <family val="2"/>
            <charset val="1"/>
          </rPr>
          <t>Se lleno a 108mm</t>
        </r>
      </text>
    </comment>
    <comment ref="H606" authorId="0" shapeId="0" xr:uid="{00000000-0006-0000-0000-00002D000000}">
      <text>
        <r>
          <rPr>
            <b/>
            <sz val="9"/>
            <color rgb="FF000000"/>
            <rFont val="Tahoma"/>
            <family val="2"/>
            <charset val="1"/>
          </rPr>
          <t xml:space="preserve">Ambiental:
</t>
        </r>
        <r>
          <rPr>
            <sz val="9"/>
            <color rgb="FF000000"/>
            <rFont val="Tahoma"/>
            <family val="2"/>
            <charset val="1"/>
          </rPr>
          <t>no se tomo dato</t>
        </r>
      </text>
    </comment>
    <comment ref="I606" authorId="0" shapeId="0" xr:uid="{00000000-0006-0000-0000-00002E000000}">
      <text>
        <r>
          <rPr>
            <b/>
            <sz val="9"/>
            <color rgb="FF000000"/>
            <rFont val="Tahoma"/>
            <family val="2"/>
            <charset val="1"/>
          </rPr>
          <t xml:space="preserve">Ambiental:
</t>
        </r>
        <r>
          <rPr>
            <sz val="9"/>
            <color rgb="FF000000"/>
            <rFont val="Tahoma"/>
            <family val="2"/>
            <charset val="1"/>
          </rPr>
          <t xml:space="preserve">no se tomo dato
</t>
        </r>
      </text>
    </comment>
    <comment ref="A618" authorId="0" shapeId="0" xr:uid="{00000000-0006-0000-0000-00002F000000}">
      <text>
        <r>
          <rPr>
            <b/>
            <sz val="9"/>
            <color rgb="FF000000"/>
            <rFont val="Tahoma"/>
            <family val="2"/>
            <charset val="1"/>
          </rPr>
          <t xml:space="preserve">MAICOL:
</t>
        </r>
        <r>
          <rPr>
            <sz val="9"/>
            <color rgb="FF000000"/>
            <rFont val="Tahoma"/>
            <family val="2"/>
            <charset val="1"/>
          </rPr>
          <t>No se tomaron datos</t>
        </r>
      </text>
    </comment>
    <comment ref="A623" authorId="0" shapeId="0" xr:uid="{00000000-0006-0000-0000-000030000000}">
      <text>
        <r>
          <rPr>
            <b/>
            <sz val="9"/>
            <color rgb="FF000000"/>
            <rFont val="Tahoma"/>
            <family val="2"/>
            <charset val="1"/>
          </rPr>
          <t xml:space="preserve">Ambiental:
</t>
        </r>
        <r>
          <rPr>
            <sz val="9"/>
            <color rgb="FF000000"/>
            <rFont val="Tahoma"/>
            <family val="2"/>
            <charset val="1"/>
          </rPr>
          <t xml:space="preserve">Estaaa nevandoooo!!!!
</t>
        </r>
      </text>
    </comment>
    <comment ref="A624" authorId="0" shapeId="0" xr:uid="{00000000-0006-0000-0000-000031000000}">
      <text>
        <r>
          <rPr>
            <b/>
            <sz val="9"/>
            <color rgb="FF000000"/>
            <rFont val="Tahoma"/>
            <family val="2"/>
            <charset val="1"/>
          </rPr>
          <t xml:space="preserve">Ambiental:
</t>
        </r>
        <r>
          <rPr>
            <sz val="9"/>
            <color rgb="FF000000"/>
            <rFont val="Tahoma"/>
            <family val="2"/>
            <charset val="1"/>
          </rPr>
          <t>3/4 " de hielo</t>
        </r>
      </text>
    </comment>
    <comment ref="Q624" authorId="0" shapeId="0" xr:uid="{00000000-0006-0000-0000-000032000000}">
      <text>
        <r>
          <rPr>
            <b/>
            <sz val="9"/>
            <color rgb="FF000000"/>
            <rFont val="Tahoma"/>
            <family val="2"/>
            <charset val="1"/>
          </rPr>
          <t xml:space="preserve">Ambiental:
</t>
        </r>
        <r>
          <rPr>
            <sz val="9"/>
            <color rgb="FF000000"/>
            <rFont val="Tahoma"/>
            <family val="2"/>
            <charset val="1"/>
          </rPr>
          <t>3/4 de hielo en ambos tanques</t>
        </r>
      </text>
    </comment>
    <comment ref="A625" authorId="0" shapeId="0" xr:uid="{00000000-0006-0000-0000-000033000000}">
      <text>
        <r>
          <rPr>
            <b/>
            <sz val="9"/>
            <color rgb="FF000000"/>
            <rFont val="Tahoma"/>
            <family val="2"/>
            <charset val="1"/>
          </rPr>
          <t xml:space="preserve">Ambiental:
</t>
        </r>
        <r>
          <rPr>
            <sz val="9"/>
            <color rgb="FF000000"/>
            <rFont val="Tahoma"/>
            <family val="2"/>
            <charset val="1"/>
          </rPr>
          <t xml:space="preserve">No se tomaron datos
</t>
        </r>
      </text>
    </comment>
    <comment ref="R626" authorId="0" shapeId="0" xr:uid="{00000000-0006-0000-0000-000034000000}">
      <text>
        <r>
          <rPr>
            <b/>
            <sz val="9"/>
            <color rgb="FF000000"/>
            <rFont val="Tahoma"/>
            <family val="2"/>
            <charset val="1"/>
          </rPr>
          <t xml:space="preserve">Ambiental:
</t>
        </r>
        <r>
          <rPr>
            <sz val="9"/>
            <color rgb="FF000000"/>
            <rFont val="Tahoma"/>
            <family val="2"/>
            <charset val="1"/>
          </rPr>
          <t xml:space="preserve">Evaporación de dos dias, se derritio el hielo
</t>
        </r>
      </text>
    </comment>
    <comment ref="A630" authorId="0" shapeId="0" xr:uid="{00000000-0006-0000-0000-000035000000}">
      <text>
        <r>
          <rPr>
            <b/>
            <sz val="9"/>
            <color rgb="FF000000"/>
            <rFont val="Tahoma"/>
            <family val="2"/>
            <charset val="1"/>
          </rPr>
          <t xml:space="preserve">MAICOL:
</t>
        </r>
        <r>
          <rPr>
            <sz val="9"/>
            <color rgb="FF000000"/>
            <rFont val="Tahoma"/>
            <family val="2"/>
            <charset val="1"/>
          </rPr>
          <t>Capa ligera de hielo</t>
        </r>
      </text>
    </comment>
    <comment ref="S630" authorId="0" shapeId="0" xr:uid="{00000000-0006-0000-0000-000036000000}">
      <text>
        <r>
          <rPr>
            <b/>
            <sz val="9"/>
            <color rgb="FF000000"/>
            <rFont val="Tahoma"/>
            <family val="2"/>
            <charset val="1"/>
          </rPr>
          <t xml:space="preserve">MAICOL:
</t>
        </r>
        <r>
          <rPr>
            <sz val="9"/>
            <color rgb="FF000000"/>
            <rFont val="Tahoma"/>
            <family val="2"/>
            <charset val="1"/>
          </rPr>
          <t xml:space="preserve">Se descongeló hielo
</t>
        </r>
      </text>
    </comment>
    <comment ref="A649" authorId="0" shapeId="0" xr:uid="{00000000-0006-0000-0000-000037000000}">
      <text>
        <r>
          <rPr>
            <b/>
            <sz val="9"/>
            <color rgb="FF000000"/>
            <rFont val="Tahoma"/>
            <family val="2"/>
            <charset val="1"/>
          </rPr>
          <t xml:space="preserve">Ambiental:
</t>
        </r>
        <r>
          <rPr>
            <sz val="9"/>
            <color rgb="FF000000"/>
            <rFont val="Tahoma"/>
            <family val="2"/>
            <charset val="1"/>
          </rPr>
          <t xml:space="preserve">habia hielo en tanque
</t>
        </r>
      </text>
    </comment>
    <comment ref="A650" authorId="0" shapeId="0" xr:uid="{00000000-0006-0000-0000-000038000000}">
      <text>
        <r>
          <rPr>
            <b/>
            <sz val="9"/>
            <color rgb="FF000000"/>
            <rFont val="Tahoma"/>
            <family val="2"/>
            <charset val="1"/>
          </rPr>
          <t xml:space="preserve">Ambiental:
</t>
        </r>
        <r>
          <rPr>
            <sz val="9"/>
            <color rgb="FF000000"/>
            <rFont val="Tahoma"/>
            <family val="2"/>
            <charset val="1"/>
          </rPr>
          <t>0,8cm de hielo</t>
        </r>
      </text>
    </comment>
    <comment ref="A666" authorId="0" shapeId="0" xr:uid="{00000000-0006-0000-0000-000039000000}">
      <text>
        <r>
          <rPr>
            <b/>
            <sz val="9"/>
            <color rgb="FF000000"/>
            <rFont val="Tahoma"/>
            <family val="2"/>
            <charset val="1"/>
          </rPr>
          <t xml:space="preserve">MAICOL:
</t>
        </r>
        <r>
          <rPr>
            <sz val="9"/>
            <color rgb="FF000000"/>
            <rFont val="Tahoma"/>
            <family val="2"/>
            <charset val="1"/>
          </rPr>
          <t xml:space="preserve">3/4" de hielo
</t>
        </r>
      </text>
    </comment>
    <comment ref="A667" authorId="0" shapeId="0" xr:uid="{00000000-0006-0000-0000-00003A000000}">
      <text>
        <r>
          <rPr>
            <b/>
            <sz val="9"/>
            <color rgb="FF000000"/>
            <rFont val="Tahoma"/>
            <family val="2"/>
            <charset val="1"/>
          </rPr>
          <t xml:space="preserve">MAICOL:
</t>
        </r>
        <r>
          <rPr>
            <sz val="9"/>
            <color rgb="FF000000"/>
            <rFont val="Tahoma"/>
            <family val="2"/>
            <charset val="1"/>
          </rPr>
          <t>Hielo 3mm</t>
        </r>
      </text>
    </comment>
    <comment ref="A669" authorId="0" shapeId="0" xr:uid="{00000000-0006-0000-0000-00003B000000}">
      <text>
        <r>
          <rPr>
            <b/>
            <sz val="9"/>
            <color rgb="FF000000"/>
            <rFont val="Tahoma"/>
            <family val="2"/>
            <charset val="1"/>
          </rPr>
          <t xml:space="preserve">MAICOL:
</t>
        </r>
        <r>
          <rPr>
            <sz val="9"/>
            <color rgb="FF000000"/>
            <rFont val="Tahoma"/>
            <family val="2"/>
            <charset val="1"/>
          </rPr>
          <t xml:space="preserve">Hielo 2/4 pulgada
</t>
        </r>
      </text>
    </comment>
    <comment ref="A670" authorId="0" shapeId="0" xr:uid="{00000000-0006-0000-0000-00003C000000}">
      <text>
        <r>
          <rPr>
            <b/>
            <sz val="9"/>
            <color rgb="FF000000"/>
            <rFont val="Tahoma"/>
            <family val="2"/>
            <charset val="1"/>
          </rPr>
          <t xml:space="preserve">MAICOL:
</t>
        </r>
        <r>
          <rPr>
            <sz val="9"/>
            <color rgb="FF000000"/>
            <rFont val="Tahoma"/>
            <family val="2"/>
            <charset val="1"/>
          </rPr>
          <t>Hielo 3/4 pulgada</t>
        </r>
      </text>
    </comment>
    <comment ref="A671" authorId="0" shapeId="0" xr:uid="{00000000-0006-0000-0000-00003D000000}">
      <text>
        <r>
          <rPr>
            <b/>
            <sz val="9"/>
            <color rgb="FF000000"/>
            <rFont val="Tahoma"/>
            <family val="2"/>
            <charset val="1"/>
          </rPr>
          <t xml:space="preserve">MAICOL:
</t>
        </r>
        <r>
          <rPr>
            <sz val="9"/>
            <color rgb="FF000000"/>
            <rFont val="Tahoma"/>
            <family val="2"/>
            <charset val="1"/>
          </rPr>
          <t>Hielo 1.5 cm</t>
        </r>
      </text>
    </comment>
    <comment ref="A672" authorId="0" shapeId="0" xr:uid="{00000000-0006-0000-0000-00003E000000}">
      <text>
        <r>
          <rPr>
            <b/>
            <sz val="9"/>
            <color rgb="FF000000"/>
            <rFont val="Tahoma"/>
            <family val="2"/>
            <charset val="1"/>
          </rPr>
          <t>MAICOL:
Hielo 2/4 pulgada</t>
        </r>
      </text>
    </comment>
    <comment ref="U796" authorId="0" shapeId="0" xr:uid="{00000000-0006-0000-0000-00003F000000}">
      <text>
        <r>
          <rPr>
            <b/>
            <sz val="9"/>
            <color rgb="FF000000"/>
            <rFont val="Tahoma"/>
            <family val="2"/>
            <charset val="1"/>
          </rPr>
          <t xml:space="preserve">clima123:
</t>
        </r>
        <r>
          <rPr>
            <sz val="9"/>
            <color rgb="FF000000"/>
            <rFont val="Tahoma"/>
            <family val="2"/>
            <charset val="1"/>
          </rPr>
          <t>el termometro se separo en partes</t>
        </r>
      </text>
    </comment>
    <comment ref="A865" authorId="0" shapeId="0" xr:uid="{00000000-0006-0000-0000-000040000000}">
      <text>
        <r>
          <rPr>
            <b/>
            <sz val="9"/>
            <color rgb="FF000000"/>
            <rFont val="Tahoma"/>
            <family val="2"/>
            <charset val="1"/>
          </rPr>
          <t xml:space="preserve">clima123:
</t>
        </r>
        <r>
          <rPr>
            <sz val="9"/>
            <color rgb="FF000000"/>
            <rFont val="Tahoma"/>
            <family val="2"/>
            <charset val="1"/>
          </rPr>
          <t xml:space="preserve">Inicio del ciclo escolar
</t>
        </r>
      </text>
    </comment>
    <comment ref="U1158" authorId="1" shapeId="0" xr:uid="{00000000-0006-0000-0000-000041000000}">
      <text>
        <r>
          <rPr>
            <b/>
            <sz val="9"/>
            <color indexed="81"/>
            <rFont val="Tahoma"/>
            <family val="2"/>
          </rPr>
          <t>Valeria Payan:</t>
        </r>
        <r>
          <rPr>
            <sz val="9"/>
            <color indexed="81"/>
            <rFont val="Tahoma"/>
            <family val="2"/>
          </rPr>
          <t xml:space="preserve">
LOS DATOS TOMADOS ESTAN MAL DEBIDO A QUE NO SE RECETEO EL TERMOMETRO</t>
        </r>
      </text>
    </comment>
    <comment ref="D1251" authorId="2" shapeId="0" xr:uid="{00000000-0006-0000-0000-000042000000}">
      <text>
        <r>
          <rPr>
            <b/>
            <sz val="9"/>
            <color indexed="81"/>
            <rFont val="Tahoma"/>
            <family val="2"/>
          </rPr>
          <t>Laura Carrillo:</t>
        </r>
        <r>
          <rPr>
            <sz val="9"/>
            <color indexed="81"/>
            <rFont val="Tahoma"/>
            <family val="2"/>
          </rPr>
          <t xml:space="preserve">
pendiente
</t>
        </r>
      </text>
    </comment>
    <comment ref="D1275" authorId="2" shapeId="0" xr:uid="{00000000-0006-0000-0000-000043000000}">
      <text>
        <r>
          <rPr>
            <b/>
            <sz val="9"/>
            <color indexed="81"/>
            <rFont val="Tahoma"/>
            <family val="2"/>
          </rPr>
          <t>Laura Carrillo:</t>
        </r>
        <r>
          <rPr>
            <sz val="9"/>
            <color indexed="81"/>
            <rFont val="Tahoma"/>
            <family val="2"/>
          </rPr>
          <t xml:space="preserve">
duda en las temperaturas de bulbo humedo y seco
</t>
        </r>
      </text>
    </comment>
    <comment ref="Z1277" authorId="2" shapeId="0" xr:uid="{00000000-0006-0000-0000-000044000000}">
      <text>
        <r>
          <rPr>
            <b/>
            <sz val="9"/>
            <color indexed="81"/>
            <rFont val="Tahoma"/>
            <family val="2"/>
          </rPr>
          <t>Laura Carrillo:</t>
        </r>
        <r>
          <rPr>
            <sz val="9"/>
            <color indexed="81"/>
            <rFont val="Tahoma"/>
            <family val="2"/>
          </rPr>
          <t xml:space="preserve">
Datos tomados por miguel lopez un dia antes, fueron comparados con los del dia 22 
</t>
        </r>
      </text>
    </comment>
    <comment ref="A1278" authorId="2" shapeId="0" xr:uid="{00000000-0006-0000-0000-000045000000}">
      <text>
        <r>
          <rPr>
            <b/>
            <sz val="9"/>
            <color indexed="81"/>
            <rFont val="Tahoma"/>
            <family val="2"/>
          </rPr>
          <t>Laura Carrillo:</t>
        </r>
        <r>
          <rPr>
            <sz val="9"/>
            <color indexed="81"/>
            <rFont val="Tahoma"/>
            <family val="2"/>
          </rPr>
          <t xml:space="preserve">
comparar con otros datos</t>
        </r>
      </text>
    </comment>
    <comment ref="I1413" authorId="3" shapeId="0" xr:uid="{00000000-0006-0000-0000-000046000000}">
      <text>
        <r>
          <rPr>
            <b/>
            <sz val="9"/>
            <color indexed="81"/>
            <rFont val="Tahoma"/>
            <charset val="1"/>
          </rPr>
          <t>Usuario de Windows:</t>
        </r>
        <r>
          <rPr>
            <sz val="9"/>
            <color indexed="81"/>
            <rFont val="Tahoma"/>
            <charset val="1"/>
          </rPr>
          <t xml:space="preserve">
puso -12</t>
        </r>
      </text>
    </comment>
    <comment ref="V1413" authorId="3" shapeId="0" xr:uid="{00000000-0006-0000-0000-000047000000}">
      <text>
        <r>
          <rPr>
            <b/>
            <sz val="9"/>
            <color indexed="81"/>
            <rFont val="Tahoma"/>
            <charset val="1"/>
          </rPr>
          <t>Usuario de Windows:</t>
        </r>
        <r>
          <rPr>
            <sz val="9"/>
            <color indexed="81"/>
            <rFont val="Tahoma"/>
            <charset val="1"/>
          </rPr>
          <t xml:space="preserve">
no puso el dato</t>
        </r>
      </text>
    </comment>
    <comment ref="Q1414" authorId="3" shapeId="0" xr:uid="{00000000-0006-0000-0000-000048000000}">
      <text>
        <r>
          <rPr>
            <b/>
            <sz val="9"/>
            <color indexed="81"/>
            <rFont val="Tahoma"/>
            <charset val="1"/>
          </rPr>
          <t>Usuario de Windows:</t>
        </r>
        <r>
          <rPr>
            <sz val="9"/>
            <color indexed="81"/>
            <rFont val="Tahoma"/>
            <charset val="1"/>
          </rPr>
          <t xml:space="preserve">
no puso el dato en la hoja</t>
        </r>
      </text>
    </comment>
    <comment ref="V1434" authorId="3" shapeId="0" xr:uid="{00000000-0006-0000-0000-000049000000}">
      <text>
        <r>
          <rPr>
            <b/>
            <sz val="9"/>
            <color indexed="81"/>
            <rFont val="Tahoma"/>
            <charset val="1"/>
          </rPr>
          <t>Usuario de Windows:</t>
        </r>
        <r>
          <rPr>
            <sz val="9"/>
            <color indexed="81"/>
            <rFont val="Tahoma"/>
            <charset val="1"/>
          </rPr>
          <t xml:space="preserve">
no puso el dato</t>
        </r>
      </text>
    </comment>
    <comment ref="S1435" authorId="3" shapeId="0" xr:uid="{00000000-0006-0000-0000-00004A000000}">
      <text>
        <r>
          <rPr>
            <b/>
            <sz val="9"/>
            <color indexed="81"/>
            <rFont val="Tahoma"/>
            <charset val="1"/>
          </rPr>
          <t>Usuario de Windows:</t>
        </r>
        <r>
          <rPr>
            <sz val="9"/>
            <color indexed="81"/>
            <rFont val="Tahoma"/>
            <charset val="1"/>
          </rPr>
          <t xml:space="preserve">
capa de hielo 0.5 cm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A227" authorId="0" shapeId="0" xr:uid="{00000000-0006-0000-0200-000001000000}">
      <text>
        <r>
          <rPr>
            <b/>
            <sz val="9"/>
            <color rgb="FF000000"/>
            <rFont val="Tahoma"/>
            <family val="2"/>
            <charset val="1"/>
          </rPr>
          <t xml:space="preserve">MIGUEL durán rangel:
</t>
        </r>
        <r>
          <rPr>
            <sz val="9"/>
            <color rgb="FF000000"/>
            <rFont val="Tahoma"/>
            <family val="2"/>
            <charset val="1"/>
          </rPr>
          <t>Inicia Horario de Invierno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A227" authorId="0" shapeId="0" xr:uid="{00000000-0006-0000-0300-000001000000}">
      <text>
        <r>
          <rPr>
            <b/>
            <sz val="9"/>
            <color rgb="FF000000"/>
            <rFont val="Tahoma"/>
            <family val="2"/>
            <charset val="1"/>
          </rPr>
          <t xml:space="preserve">MIGUEL durán rangel:
</t>
        </r>
        <r>
          <rPr>
            <sz val="9"/>
            <color rgb="FF000000"/>
            <rFont val="Tahoma"/>
            <family val="2"/>
            <charset val="1"/>
          </rPr>
          <t>Inicia Horario de Invierno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A227" authorId="0" shapeId="0" xr:uid="{00000000-0006-0000-0400-000001000000}">
      <text>
        <r>
          <rPr>
            <b/>
            <sz val="9"/>
            <color rgb="FF000000"/>
            <rFont val="Tahoma"/>
            <family val="2"/>
            <charset val="1"/>
          </rPr>
          <t xml:space="preserve">MIGUEL durán rangel:
</t>
        </r>
        <r>
          <rPr>
            <sz val="9"/>
            <color rgb="FF000000"/>
            <rFont val="Tahoma"/>
            <family val="2"/>
            <charset val="1"/>
          </rPr>
          <t>Inicia Horario de Invierno</t>
        </r>
      </text>
    </comment>
  </commentList>
</comments>
</file>

<file path=xl/sharedStrings.xml><?xml version="1.0" encoding="utf-8"?>
<sst xmlns="http://schemas.openxmlformats.org/spreadsheetml/2006/main" count="3534" uniqueCount="490">
  <si>
    <t>CORRALITO</t>
  </si>
  <si>
    <t>Fecha</t>
  </si>
  <si>
    <t>Hora de muestreo</t>
  </si>
  <si>
    <t>Temperatura</t>
  </si>
  <si>
    <t>Suelo</t>
  </si>
  <si>
    <t>Evaporación (mm)</t>
  </si>
  <si>
    <t>Viento</t>
  </si>
  <si>
    <t>Precipitación (IN)</t>
  </si>
  <si>
    <t>Precipitación (mm)</t>
  </si>
  <si>
    <t>Nubosidad</t>
  </si>
  <si>
    <t>(mm)</t>
  </si>
  <si>
    <t>TM</t>
  </si>
  <si>
    <t>UTC</t>
  </si>
  <si>
    <t>Temp sup (°C)</t>
  </si>
  <si>
    <t>Bul.hum (°C)</t>
  </si>
  <si>
    <t>bulb. Sec (°c)</t>
  </si>
  <si>
    <t>HR (%)</t>
  </si>
  <si>
    <t>Tem-max(°C)</t>
  </si>
  <si>
    <t>Temp-Min (°C)</t>
  </si>
  <si>
    <t>pres.Atms (Hpa)</t>
  </si>
  <si>
    <t>pres. Atms (mm hg)</t>
  </si>
  <si>
    <t>TEM (10)</t>
  </si>
  <si>
    <t>TEM (20)</t>
  </si>
  <si>
    <t>TEM (30)</t>
  </si>
  <si>
    <t>TEM (50)</t>
  </si>
  <si>
    <t>TEM (100)</t>
  </si>
  <si>
    <t>inicial</t>
  </si>
  <si>
    <t>final</t>
  </si>
  <si>
    <t>total</t>
  </si>
  <si>
    <t>TEM. MAX</t>
  </si>
  <si>
    <t>TEM.MIN</t>
  </si>
  <si>
    <t>Velocidad (BEAUFORT)</t>
  </si>
  <si>
    <t>Descripción (Beaufort)</t>
  </si>
  <si>
    <t>Dirección</t>
  </si>
  <si>
    <t>Dir. GRADOS</t>
  </si>
  <si>
    <t xml:space="preserve">Pluv.Pared
(in)
</t>
  </si>
  <si>
    <t>Pluv.Hellman
(in)</t>
  </si>
  <si>
    <t>Pared
(mm)</t>
  </si>
  <si>
    <t>Hellman
(mm)</t>
  </si>
  <si>
    <t>núm</t>
  </si>
  <si>
    <t>cod.</t>
  </si>
  <si>
    <t>Tem. Out</t>
  </si>
  <si>
    <t>pres. Atms</t>
  </si>
  <si>
    <t>velocidad</t>
  </si>
  <si>
    <t>dirección</t>
  </si>
  <si>
    <t>Precipitación</t>
  </si>
  <si>
    <t>Responsable</t>
  </si>
  <si>
    <t>NW</t>
  </si>
  <si>
    <t>Thania Yarelis Solis</t>
  </si>
  <si>
    <t>WSW</t>
  </si>
  <si>
    <t>Nayeli Escamilla Martínez</t>
  </si>
  <si>
    <t>E</t>
  </si>
  <si>
    <t>Alejandra Becerril</t>
  </si>
  <si>
    <t>NNE</t>
  </si>
  <si>
    <t>Patricia Rosas</t>
  </si>
  <si>
    <t>.</t>
  </si>
  <si>
    <t>ENE</t>
  </si>
  <si>
    <t>Lynda Gabriela Martínez</t>
  </si>
  <si>
    <t>W</t>
  </si>
  <si>
    <t>NE</t>
  </si>
  <si>
    <t>WNW</t>
  </si>
  <si>
    <t>VISITA PAPAL</t>
  </si>
  <si>
    <t>SSE</t>
  </si>
  <si>
    <t>ESE</t>
  </si>
  <si>
    <t>N</t>
  </si>
  <si>
    <t>SE</t>
  </si>
  <si>
    <t>SW</t>
  </si>
  <si>
    <t>NNW</t>
  </si>
  <si>
    <t>S</t>
  </si>
  <si>
    <t>Alejandra Arauz</t>
  </si>
  <si>
    <t>CH-1</t>
  </si>
  <si>
    <t>Adrian Peña</t>
  </si>
  <si>
    <t>CM-4 CL-3</t>
  </si>
  <si>
    <t>CM-4 CM-3</t>
  </si>
  <si>
    <t>CM-4</t>
  </si>
  <si>
    <t>Alejamdra Díaz</t>
  </si>
  <si>
    <t>CH-6</t>
  </si>
  <si>
    <t>CM-4 CM-2</t>
  </si>
  <si>
    <t>CL-1</t>
  </si>
  <si>
    <t>CH-2 CH-6</t>
  </si>
  <si>
    <t>CH-1 CH-4</t>
  </si>
  <si>
    <t>CL-3</t>
  </si>
  <si>
    <t>CH-C</t>
  </si>
  <si>
    <t>CL-8</t>
  </si>
  <si>
    <t>CM-5</t>
  </si>
  <si>
    <t>0-4</t>
  </si>
  <si>
    <t>Adrian Vásquez</t>
  </si>
  <si>
    <t>CM-7</t>
  </si>
  <si>
    <t>CL-5</t>
  </si>
  <si>
    <t>CH-2</t>
  </si>
  <si>
    <t>SSW</t>
  </si>
  <si>
    <t>Miguel Durán</t>
  </si>
  <si>
    <t>CM-6</t>
  </si>
  <si>
    <t>CM-3</t>
  </si>
  <si>
    <t>CL-4</t>
  </si>
  <si>
    <t>CM-2</t>
  </si>
  <si>
    <t>CH-4</t>
  </si>
  <si>
    <t>CM-9</t>
  </si>
  <si>
    <t>Alejandra Araúz</t>
  </si>
  <si>
    <t>mant</t>
  </si>
  <si>
    <t>-</t>
  </si>
  <si>
    <t>No se tomaron datos</t>
  </si>
  <si>
    <t>CH-9</t>
  </si>
  <si>
    <t>CH-5</t>
  </si>
  <si>
    <t>CM-10</t>
  </si>
  <si>
    <t>CM-1</t>
  </si>
  <si>
    <t>NNO</t>
  </si>
  <si>
    <t>NO</t>
  </si>
  <si>
    <t>CH-8</t>
  </si>
  <si>
    <t>CH-3</t>
  </si>
  <si>
    <t>CH-7</t>
  </si>
  <si>
    <t xml:space="preserve"> CH-8</t>
  </si>
  <si>
    <t>CM-8</t>
  </si>
  <si>
    <t>Rocio Moreno</t>
  </si>
  <si>
    <t>Valeria Payán</t>
  </si>
  <si>
    <t>Rogelio Alvarado</t>
  </si>
  <si>
    <t>Estefany Saénz</t>
  </si>
  <si>
    <t>Alfredo Jaquez</t>
  </si>
  <si>
    <t>Mileva Cardenas</t>
  </si>
  <si>
    <t>Lizbeth Hernández , Perla Castillo</t>
  </si>
  <si>
    <t>Ana Maria Villalobos</t>
  </si>
  <si>
    <t>Lizbeth Hernández, Ana Peña</t>
  </si>
  <si>
    <t>Ana Peña, Ana Villalobos</t>
  </si>
  <si>
    <t>Lizbeth Hernández</t>
  </si>
  <si>
    <t>Ariadne De León</t>
  </si>
  <si>
    <t>Brenda Batres</t>
  </si>
  <si>
    <t>Estefany Sáenz</t>
  </si>
  <si>
    <t>Lizbeth Hernández, Perla Castillo</t>
  </si>
  <si>
    <t>Perla Castillo,Alfredo Jaquez</t>
  </si>
  <si>
    <t>Lizbeth Hernandez, Ana Peña</t>
  </si>
  <si>
    <t xml:space="preserve">Lizbeth Hernandez </t>
  </si>
  <si>
    <t>Lizbeth Hernandez</t>
  </si>
  <si>
    <t>Valeria Rayán</t>
  </si>
  <si>
    <t>Ariadne de León</t>
  </si>
  <si>
    <t>CL-7</t>
  </si>
  <si>
    <t>Valeria Rayan</t>
  </si>
  <si>
    <t xml:space="preserve">Mileva Cardenas </t>
  </si>
  <si>
    <t>Frida Toquinto</t>
  </si>
  <si>
    <t>Ana Peña</t>
  </si>
  <si>
    <t>Ana Villalobos</t>
  </si>
  <si>
    <t>Monica Puente, Frida Toquinto</t>
  </si>
  <si>
    <t>Lizbeth Hernandez, Ana Villalobos</t>
  </si>
  <si>
    <t>Perla Castillo</t>
  </si>
  <si>
    <t>Rogelio Alvarado, Brenda Batres</t>
  </si>
  <si>
    <t xml:space="preserve">Valeria Payan </t>
  </si>
  <si>
    <t>Estefany Saenz</t>
  </si>
  <si>
    <t>CL-9</t>
  </si>
  <si>
    <t>Ariadne de Leon</t>
  </si>
  <si>
    <t>J. R. M.</t>
  </si>
  <si>
    <t>Oscar Yañez</t>
  </si>
  <si>
    <t>Estefania Rodriguez Monroy</t>
  </si>
  <si>
    <t>Sarahí Alcalá</t>
  </si>
  <si>
    <t>Carlos Jacobo</t>
  </si>
  <si>
    <t>Raúl Sahagun</t>
  </si>
  <si>
    <t>Miguel Lopez</t>
  </si>
  <si>
    <t>Carlos Esparza-Manuel Carta</t>
  </si>
  <si>
    <t>Eduardo Garcia-Carlos Esparza</t>
  </si>
  <si>
    <t>Valentin Varela-Manuel Carta</t>
  </si>
  <si>
    <t>Manuel Carta-Valentin Varela</t>
  </si>
  <si>
    <t>Valentin Varela</t>
  </si>
  <si>
    <t xml:space="preserve"> WSW</t>
  </si>
  <si>
    <t>Valeria Almaraz</t>
  </si>
  <si>
    <t>Angel Marquecho</t>
  </si>
  <si>
    <t>Mariana Jimenez</t>
  </si>
  <si>
    <t>Frida Hernandez</t>
  </si>
  <si>
    <t>Roberto Anchondo</t>
  </si>
  <si>
    <t>Adrian Solorio</t>
  </si>
  <si>
    <t>Dina Reyes-Roberto Martell</t>
  </si>
  <si>
    <t>Paloma Ruiz-Salma Escalante</t>
  </si>
  <si>
    <t>Marisol Ruvalcaba</t>
  </si>
  <si>
    <t>Roberto Martell</t>
  </si>
  <si>
    <t>Salma Escalante</t>
  </si>
  <si>
    <t>Estefania Rodriguez</t>
  </si>
  <si>
    <t>Eduardo Garcia</t>
  </si>
  <si>
    <t>Carlos Esparza</t>
  </si>
  <si>
    <t>Frida Hernandez-Valeria Payán</t>
  </si>
  <si>
    <t>Dina Reyes</t>
  </si>
  <si>
    <t>Raul Jair Sahagun</t>
  </si>
  <si>
    <t>Raul Jair Sahagun y Estefania Rodriguez</t>
  </si>
  <si>
    <t>Sarahi Alcala</t>
  </si>
  <si>
    <t>Caros Jacobo</t>
  </si>
  <si>
    <t>Eduardo Garci Haros</t>
  </si>
  <si>
    <t>Valentin Varela - Manuel Carta</t>
  </si>
  <si>
    <t>Eduardo Garcia Haros</t>
  </si>
  <si>
    <t>Paloma Ruiz</t>
  </si>
  <si>
    <t>Marisol Rubalcava</t>
  </si>
  <si>
    <t>Raul Sahagun</t>
  </si>
  <si>
    <t>N/T/D</t>
  </si>
  <si>
    <t>Cesar Hernandez</t>
  </si>
  <si>
    <t>CL-6</t>
  </si>
  <si>
    <t>Cl-5</t>
  </si>
  <si>
    <t>Equipo 1</t>
  </si>
  <si>
    <t>Alan Hinojosa-Yenifer Ruiz-Jesus Esquivel</t>
  </si>
  <si>
    <t>Frida hernandez-Ixta Melchor</t>
  </si>
  <si>
    <t>Equipo 2 (-Raul)</t>
  </si>
  <si>
    <t>Isai Tapia-Raul Mendez</t>
  </si>
  <si>
    <t>Isai Tapia-Calorina Salazar</t>
  </si>
  <si>
    <t>Paula Salazar</t>
  </si>
  <si>
    <t>Rocio Caballero-Marisol Soto</t>
  </si>
  <si>
    <t>Paula Salazar-Raul Mendez</t>
  </si>
  <si>
    <t>Rocio Caballero-Marisol Soto-Carolina Salazar</t>
  </si>
  <si>
    <t>Equipo 3 - 1 pers</t>
  </si>
  <si>
    <t>Alan Reyes</t>
  </si>
  <si>
    <t>Angelica Blanco</t>
  </si>
  <si>
    <t>Nubia Torres</t>
  </si>
  <si>
    <t>Jesus Gaytan</t>
  </si>
  <si>
    <t>Equipo 4</t>
  </si>
  <si>
    <t>Lorena Quezada-Juan Villazon</t>
  </si>
  <si>
    <t>Karina Perez-Edna Valenciano-Juan villazon</t>
  </si>
  <si>
    <t>Karina Perez-Jaime Meza</t>
  </si>
  <si>
    <t>Lorena Quezada</t>
  </si>
  <si>
    <t>Jaime Meza</t>
  </si>
  <si>
    <t>Erick Aranda</t>
  </si>
  <si>
    <t>Frida Hernandez-Ixta Quistian-Yenifer Ruiz-Alan Hinojos</t>
  </si>
  <si>
    <t xml:space="preserve">Frida Hernandez </t>
  </si>
  <si>
    <t>Daniel  Carbajal</t>
  </si>
  <si>
    <t>Ixta Quistian</t>
  </si>
  <si>
    <t>Alan Hinojos</t>
  </si>
  <si>
    <t>Yenifer Ruiz</t>
  </si>
  <si>
    <t>Rocio  Caballero-Marisol Soto</t>
  </si>
  <si>
    <t>Isai Tapia- Raul Mendez-Carolina Salazar</t>
  </si>
  <si>
    <t>Carolina Salazar-Isai Tapia-Raul Mendez</t>
  </si>
  <si>
    <t>CH1</t>
  </si>
  <si>
    <t>Todos menos Nubia Torresy Melisa Aguilar</t>
  </si>
  <si>
    <t>Alan Gerardo Reyes Gtz.</t>
  </si>
  <si>
    <t xml:space="preserve">Nubia Isabel Torres Loya </t>
  </si>
  <si>
    <t>Angelica Blanco, Melissa Aguilar</t>
  </si>
  <si>
    <t>Paulina Reyes Leony</t>
  </si>
  <si>
    <t>David Navarrete</t>
  </si>
  <si>
    <t>Jesus Manuel Gaytan</t>
  </si>
  <si>
    <t>Juan Carlos Villazon</t>
  </si>
  <si>
    <t>Karina Perez Carballo  y Juan Carlos Villazon</t>
  </si>
  <si>
    <t>Edna Valenciano y Lorena Aleman</t>
  </si>
  <si>
    <t>Rogelio Alvarado Hernandez</t>
  </si>
  <si>
    <t>o</t>
  </si>
  <si>
    <t xml:space="preserve">Edna Valenciano </t>
  </si>
  <si>
    <t>O</t>
  </si>
  <si>
    <t>Frida Hernandez, Yenifer Ruiz,i ixta quistian, Antonio Esquivel</t>
  </si>
  <si>
    <t xml:space="preserve">Daniel Carbajal Saldivar </t>
  </si>
  <si>
    <t>Yenifer Ruiz y Rogelio Alvarado</t>
  </si>
  <si>
    <t>Jesus Antonio Esquivel</t>
  </si>
  <si>
    <t>Raul, Rocio, Carolina, Marissol, Paula, Isai</t>
  </si>
  <si>
    <t>Marisol y paula</t>
  </si>
  <si>
    <t>Rocio</t>
  </si>
  <si>
    <t>Paula y marisol</t>
  </si>
  <si>
    <t>Brisa Suave</t>
  </si>
  <si>
    <t>Nubia</t>
  </si>
  <si>
    <t>Alan</t>
  </si>
  <si>
    <t>Paulina Reyes y Jesus Gaytan</t>
  </si>
  <si>
    <t>Erick acanda</t>
  </si>
  <si>
    <t xml:space="preserve">Juan Carlos Villazon y Lorena Aleman </t>
  </si>
  <si>
    <t xml:space="preserve">Juan Carlos y Lorena Aleman </t>
  </si>
  <si>
    <t>w</t>
  </si>
  <si>
    <t>Edna y karina</t>
  </si>
  <si>
    <t>cm-7</t>
  </si>
  <si>
    <t>Edna  y erick</t>
  </si>
  <si>
    <t>Frida hernandez</t>
  </si>
  <si>
    <t xml:space="preserve">CH-6 </t>
  </si>
  <si>
    <t>Jesus Antonio Esquivel y yenifer</t>
  </si>
  <si>
    <t>rogelio alvarado y alan hinojos</t>
  </si>
  <si>
    <t>Paula,  carolina</t>
  </si>
  <si>
    <t>Isai, Carolina, Rocio</t>
  </si>
  <si>
    <t>raul, isai, carolina</t>
  </si>
  <si>
    <t>daniel moreno y paula salazar</t>
  </si>
  <si>
    <t>marisol soto y rocio caballero</t>
  </si>
  <si>
    <t>Rocio Caballero</t>
  </si>
  <si>
    <t>Nubia Angelica y David</t>
  </si>
  <si>
    <t>Angelica Blanco Perez</t>
  </si>
  <si>
    <t>Nubia Isabel Torres</t>
  </si>
  <si>
    <t>Jesus Gaytan y Angelica Blanco</t>
  </si>
  <si>
    <t>Paulina Reyes</t>
  </si>
  <si>
    <t>Daniel Moreno</t>
  </si>
  <si>
    <t>CL/8</t>
  </si>
  <si>
    <t>Niebla</t>
  </si>
  <si>
    <t>Luis, Ana karen, Daniela</t>
  </si>
  <si>
    <t>Ana Karen Gamboa</t>
  </si>
  <si>
    <t>Luis Alan Zubia Salazar</t>
  </si>
  <si>
    <t>Daniela Torres Correa</t>
  </si>
  <si>
    <t>XOCHITL, ITZEL, ALEXANDRA, VIOLETA, LAURA</t>
  </si>
  <si>
    <t>ALEXANDRA</t>
  </si>
  <si>
    <t>VIOLETA Y ELIZABETH</t>
  </si>
  <si>
    <t>ELIZABETH Y VIOLETA</t>
  </si>
  <si>
    <t>ITZEL</t>
  </si>
  <si>
    <t xml:space="preserve">XOCHITL </t>
  </si>
  <si>
    <t>LARISSA, MYARA, XOCHITL</t>
  </si>
  <si>
    <t>JANETH MUNOZ Y XOCHITL</t>
  </si>
  <si>
    <t xml:space="preserve">JANETH MUNOZ </t>
  </si>
  <si>
    <t>XOCHITL Y LARISSA</t>
  </si>
  <si>
    <t>MAYRA VARELA</t>
  </si>
  <si>
    <t>MAYRA VARELA Y LARISSA FIGUEROA</t>
  </si>
  <si>
    <t>XOCHITL BELTRAN</t>
  </si>
  <si>
    <t>JOSE DANIEL CORTEZ Y EDUARDO VITOLA</t>
  </si>
  <si>
    <t>IRVING ALEJANDRO VALDIVIA Y ELIAS SOTELO SOSA</t>
  </si>
  <si>
    <t>ELIAS SOTELO</t>
  </si>
  <si>
    <t>IRVING VALDIVIA</t>
  </si>
  <si>
    <t>DANIEL CORTEZ</t>
  </si>
  <si>
    <t xml:space="preserve">JOSE DANIEL CORTEZ  </t>
  </si>
  <si>
    <t>JOSE DANIEL CORTES</t>
  </si>
  <si>
    <t>DANIELA TORRES, ANA KAREN GAMBOA</t>
  </si>
  <si>
    <t>ANA KAREN GAMBOA</t>
  </si>
  <si>
    <t>ALAN ZUBIA</t>
  </si>
  <si>
    <t>CL-2</t>
  </si>
  <si>
    <t>DANIELA TORRES</t>
  </si>
  <si>
    <t>ALEXANDRA, ITZEL, JASMIN, ELIZABETH, VIOLETA</t>
  </si>
  <si>
    <t>LAURA, VIOLETA</t>
  </si>
  <si>
    <t>XOCHITL, ITZEL</t>
  </si>
  <si>
    <t>ALEXANDRA, XOCHITL</t>
  </si>
  <si>
    <t>OSO</t>
  </si>
  <si>
    <t>ITZEL, JASMIN, ALEXANDRA</t>
  </si>
  <si>
    <t>XOCHITL, JANETH, LARISSA</t>
  </si>
  <si>
    <t>JANETH MUÑOZ</t>
  </si>
  <si>
    <t>ene</t>
  </si>
  <si>
    <t>ch-6</t>
  </si>
  <si>
    <t>LARISSA FIGEROA, MAYRA VARELA</t>
  </si>
  <si>
    <t>ch4</t>
  </si>
  <si>
    <t>LARISSA FIGUEROA</t>
  </si>
  <si>
    <t xml:space="preserve">JOSEDANIEL CORTES, ELIAS SOTELO </t>
  </si>
  <si>
    <t>wnw</t>
  </si>
  <si>
    <t>EDUARDO, E IRVIN</t>
  </si>
  <si>
    <t>DANIEL E IRVING</t>
  </si>
  <si>
    <t xml:space="preserve">ELIAS SOTELO, JOSE DANIEL CORTES </t>
  </si>
  <si>
    <t xml:space="preserve">JOSE DANIEL CORTES </t>
  </si>
  <si>
    <t>DANIEL Y ELIAS</t>
  </si>
  <si>
    <t xml:space="preserve">DANIERLA TORRES, ANA KAREN GAMBOA </t>
  </si>
  <si>
    <t xml:space="preserve">ALAN ZUBIA </t>
  </si>
  <si>
    <t xml:space="preserve">XOCHITL DELGADO, VIOLETA ESTRADA, LAURA ERIVES </t>
  </si>
  <si>
    <t xml:space="preserve">XOCHITL DELGADO, ITZEL DELGADILLO, ALEXANDRA ESPARZA  </t>
  </si>
  <si>
    <t>ITZEL DELGADILLO, ALEXANDRA ESPARZA, XOCHITL DELGADO</t>
  </si>
  <si>
    <t xml:space="preserve">ALEXANDRA ESPARZA, XOCHITL DELGADO, ITZEL DELGADILLO </t>
  </si>
  <si>
    <t xml:space="preserve">LAURA ERIVES, VIOLETA ESTRADA </t>
  </si>
  <si>
    <t xml:space="preserve">ALEXANDRA ESPARZA </t>
  </si>
  <si>
    <t xml:space="preserve">VIOLETA ESTRADA, LAURA ERIVES </t>
  </si>
  <si>
    <t>LARISSA FIGEROA</t>
  </si>
  <si>
    <t>MAIRA VARELA, XOCHITL BELTRAN</t>
  </si>
  <si>
    <t>MAYRA VARELA ALONZO</t>
  </si>
  <si>
    <t>DANIEL CORTES, ELIAS SOTELO, IRVIN VALDIVIA, EDUARDO VITELA</t>
  </si>
  <si>
    <t xml:space="preserve">ELIAS SOTELO </t>
  </si>
  <si>
    <t xml:space="preserve">IRVIN VALDIVIA, DANIEL CORTES </t>
  </si>
  <si>
    <t xml:space="preserve">ELIAS SOTELO, EDSON EDUARDO VARELA </t>
  </si>
  <si>
    <t>j</t>
  </si>
  <si>
    <t>Ana Karen Gamboa/Daniela Torres/Luis Alan Zubia</t>
  </si>
  <si>
    <t xml:space="preserve">DANIELA TORRES , ANA KAREN GAMBOA </t>
  </si>
  <si>
    <t xml:space="preserve">DANIELA TORRES </t>
  </si>
  <si>
    <t xml:space="preserve">ANA KAREN GAMBOA, DANIELA TORRES </t>
  </si>
  <si>
    <t>ANA KAREN GAMBOA, DANIELA TORRES, ALAN  ZUBIA</t>
  </si>
  <si>
    <t xml:space="preserve">ANA KAREN GAMBOA </t>
  </si>
  <si>
    <t xml:space="preserve">LAURA ERIVES,VIOLETA ESTRADA, XACHITL DELGADO, ALEXANDRA LOYA </t>
  </si>
  <si>
    <t xml:space="preserve">ITZELDELGADILLO, JASMIN DELGAO, ALEXANDRA ESPARZA </t>
  </si>
  <si>
    <t xml:space="preserve">XOCHITL DELGADO, TRZEL DELGADILLO, ALEXANDRA LOYA </t>
  </si>
  <si>
    <t xml:space="preserve">ALEXANDRA LOYA, ITZEL DELGADILLO </t>
  </si>
  <si>
    <t xml:space="preserve">XOCHITL DELGADO, JANETH MUNOS </t>
  </si>
  <si>
    <t>JANETH MUNOS</t>
  </si>
  <si>
    <t xml:space="preserve">XOCHITL BELTRAN </t>
  </si>
  <si>
    <t xml:space="preserve">MAYRA VARELA, LARISSA FIGUEROA </t>
  </si>
  <si>
    <t xml:space="preserve">MAYRA VARELA, LARISSA FIGUEROA  </t>
  </si>
  <si>
    <t xml:space="preserve">MAYRA VARELA </t>
  </si>
  <si>
    <t xml:space="preserve">ELIAS SOTELO, DANIEL CORTES, EDUARDO VITELA, IRVING VALDIVIA </t>
  </si>
  <si>
    <t xml:space="preserve">ELIAS SOTELO, IRVIN VALDIVIA </t>
  </si>
  <si>
    <t xml:space="preserve">DANIEL CORTES </t>
  </si>
  <si>
    <t xml:space="preserve">ELIAS SOTELO, DANIEL CORTES </t>
  </si>
  <si>
    <t xml:space="preserve">DANIEL CORTES, IRVIN VALDIVIA </t>
  </si>
  <si>
    <t>wsw</t>
  </si>
  <si>
    <t xml:space="preserve">DANIEL CORTES, ELIAS SOTELO </t>
  </si>
  <si>
    <t xml:space="preserve">ANA KAREN GAMBOA, DANIELA TORRES, ALAN ZUBIA </t>
  </si>
  <si>
    <t>ANA KAREN GAMBOA, LUIS ALAN ZUBIA</t>
  </si>
  <si>
    <t xml:space="preserve">ALEXANDTRA LOYA, XOCHITL DELGADO, LAURA ERIBES, VIOLETA ESTRADA </t>
  </si>
  <si>
    <t xml:space="preserve">XOCHITL DELGADO, ELEXANDRA LOYA, ITZEL DELGADILLO </t>
  </si>
  <si>
    <t>ITZEL DELGADILLO, LAURA CARRILLO</t>
  </si>
  <si>
    <t>CL-S</t>
  </si>
  <si>
    <t xml:space="preserve">VIOLETA ESTRADA </t>
  </si>
  <si>
    <t xml:space="preserve">VIOLETA ESTRADA, LAURA ERIBES </t>
  </si>
  <si>
    <t xml:space="preserve">ALEXANDRA LOYA, XOCHITL DELGADO </t>
  </si>
  <si>
    <t>ITZEL DELGADILLO</t>
  </si>
  <si>
    <t xml:space="preserve">IBSEN CABALLERO </t>
  </si>
  <si>
    <t>VALERIA PAYAN</t>
  </si>
  <si>
    <t>FRIDA TOQUINTO</t>
  </si>
  <si>
    <t>ADRIAN PEÑA</t>
  </si>
  <si>
    <t>JUAN CARLOS VILLAZON</t>
  </si>
  <si>
    <t>VALERIA PAYÁN</t>
  </si>
  <si>
    <t>ADRIÁN PEÑA</t>
  </si>
  <si>
    <t>C15</t>
  </si>
  <si>
    <t>C18</t>
  </si>
  <si>
    <t xml:space="preserve">  </t>
  </si>
  <si>
    <t>CL-18</t>
  </si>
  <si>
    <t>Daniela Barragan, David Morales, Daniel Hinojosa, Michell Soto, Roberto Leyva y Mitzy zamarripa</t>
  </si>
  <si>
    <t>Miguel Lopez, Dayana Ferrel, Iveth Villareal</t>
  </si>
  <si>
    <t>Abigail lopez</t>
  </si>
  <si>
    <t>Raul Galaviz, Miguel Lopez</t>
  </si>
  <si>
    <t>Raul Galavis</t>
  </si>
  <si>
    <t>Abigail Lopez, Raul Galavis</t>
  </si>
  <si>
    <t>Nohemi Salas y Paola Hernandez</t>
  </si>
  <si>
    <t>Carlos Bustamante</t>
  </si>
  <si>
    <t>Nohemi Salas y Jose Payan</t>
  </si>
  <si>
    <t>Julian Meza</t>
  </si>
  <si>
    <t>Paola Hernandez</t>
  </si>
  <si>
    <t>Julian Meza y Paola Hernandez</t>
  </si>
  <si>
    <t>Brenda Pinales y Paola Hernandez</t>
  </si>
  <si>
    <t>Abril Segobiano, America Estrada, Irvin Reyes</t>
  </si>
  <si>
    <t>anatte Valdez, Irvin Reyes, Yekssi Morales, Abril Segobiano, America Estrada</t>
  </si>
  <si>
    <t>Beatriz Prieto</t>
  </si>
  <si>
    <t>America Estrada, Anette Valdes, Abril Segobiano, Yekssi Morales</t>
  </si>
  <si>
    <t>Irvin Reyes y Yekssi Morales</t>
  </si>
  <si>
    <t>Anette valdes</t>
  </si>
  <si>
    <t>Equipo 2</t>
  </si>
  <si>
    <t>Mitzy Zamarripa</t>
  </si>
  <si>
    <t>Daniel Hinojosa</t>
  </si>
  <si>
    <t>Daniela Barragan</t>
  </si>
  <si>
    <t>David Morales</t>
  </si>
  <si>
    <t>Michelle soto</t>
  </si>
  <si>
    <t>Roberto Leyva</t>
  </si>
  <si>
    <t>Dayana y Miguel</t>
  </si>
  <si>
    <t>Raul Galaviz</t>
  </si>
  <si>
    <t xml:space="preserve">Valeria Payán </t>
  </si>
  <si>
    <t>Jose Payán</t>
  </si>
  <si>
    <t>Nohemi salas</t>
  </si>
  <si>
    <t>Brenda Pinales</t>
  </si>
  <si>
    <t>Kevin Alonso Torres</t>
  </si>
  <si>
    <t xml:space="preserve">Frida toquinto y Valeria Payan </t>
  </si>
  <si>
    <t>Valeria Payan y Xochitl Beltran</t>
  </si>
  <si>
    <t>Laura Erives y Valeria Payán</t>
  </si>
  <si>
    <t>Mildred Lopez, Melissa Lomeli,Belen Lopez, Andrea Matamoros</t>
  </si>
  <si>
    <t>Andrea Matamoros, Mildred Lopez, Melissa Lomeli</t>
  </si>
  <si>
    <t>Mildred Lopez, Belen Lopez</t>
  </si>
  <si>
    <t>Melissa Lomeli. Andrea Matamoros</t>
  </si>
  <si>
    <t>Andra Matamoros, Belen Lopez</t>
  </si>
  <si>
    <t>Mildred Lopez, Melissa Lomeli.</t>
  </si>
  <si>
    <t>Iveth Villareal</t>
  </si>
  <si>
    <t>Iveth Villareal, Melissa Calzada</t>
  </si>
  <si>
    <t>Melissa Calzada</t>
  </si>
  <si>
    <t>Valeria Payan.</t>
  </si>
  <si>
    <t>Frida toquint.</t>
  </si>
  <si>
    <t>Alberto Velazco-Gabriel Tellez</t>
  </si>
  <si>
    <t>Gabriel Tellez-Gabriela Parra</t>
  </si>
  <si>
    <t>Alberto Velazco</t>
  </si>
  <si>
    <t>Alberto Velazco - Joel Mateos</t>
  </si>
  <si>
    <t>Joel Mateos</t>
  </si>
  <si>
    <t>Luis A. Velazco Lopez</t>
  </si>
  <si>
    <t>Mildred Lopez - Andrea Matamoros - Melissa G. Lomelí Albino - Belen López Delgado</t>
  </si>
  <si>
    <t>Mildred Lopez - Andrea Matamoros - Melissa Lomelí</t>
  </si>
  <si>
    <t>ONO</t>
  </si>
  <si>
    <t>Mildred Lopez</t>
  </si>
  <si>
    <t>Belen López Delgado - Andrea Matamoros</t>
  </si>
  <si>
    <t>Melissa Lomelí</t>
  </si>
  <si>
    <t>CG-2</t>
  </si>
  <si>
    <t>Mariana Espinosa</t>
  </si>
  <si>
    <t xml:space="preserve">Gabriel Tellez </t>
  </si>
  <si>
    <t>Gabriel Tellez</t>
  </si>
  <si>
    <t>Mildred Lopez - Andrea Matamoros</t>
  </si>
  <si>
    <t>Belen Lopez - Melisa Lomeli - Mildred Lopez - Andrea Matamoros</t>
  </si>
  <si>
    <t>Andrea Matamoros - Belen Lopez</t>
  </si>
  <si>
    <t>SO</t>
  </si>
  <si>
    <t>Mildred López</t>
  </si>
  <si>
    <t>Mariana Espinosa García</t>
  </si>
  <si>
    <t>Fabiola Estrada</t>
  </si>
  <si>
    <t>temp. Bulb. Seco °C</t>
  </si>
  <si>
    <t>Temp. Bulbo Húmedo °C</t>
  </si>
  <si>
    <t>Totales Mensuales</t>
  </si>
  <si>
    <t>Normal Mensual  1951-2010</t>
  </si>
  <si>
    <t>Mes</t>
  </si>
  <si>
    <t>temp sup</t>
  </si>
  <si>
    <t>desviación</t>
  </si>
  <si>
    <t>Evaporación</t>
  </si>
  <si>
    <t>Enero</t>
  </si>
  <si>
    <t xml:space="preserve">Febrero </t>
  </si>
  <si>
    <t>Marzo</t>
  </si>
  <si>
    <t xml:space="preserve">Abril </t>
  </si>
  <si>
    <t xml:space="preserve">Mayo </t>
  </si>
  <si>
    <t>Junio</t>
  </si>
  <si>
    <t>Julio</t>
  </si>
  <si>
    <t>Agosto</t>
  </si>
  <si>
    <t>Septiembre</t>
  </si>
  <si>
    <t>Octubre</t>
  </si>
  <si>
    <t>Noviembre</t>
  </si>
  <si>
    <t>Diciembre</t>
  </si>
  <si>
    <t>Promedios Mensuales</t>
  </si>
  <si>
    <t>tem max</t>
  </si>
  <si>
    <t>tem min</t>
  </si>
  <si>
    <t>hum max</t>
  </si>
  <si>
    <t>hum min</t>
  </si>
  <si>
    <t>fecha</t>
  </si>
  <si>
    <t>ambi</t>
  </si>
  <si>
    <t>PROMEDIO</t>
  </si>
  <si>
    <t>DESV</t>
  </si>
  <si>
    <t>CV</t>
  </si>
  <si>
    <t>SEMANA</t>
  </si>
  <si>
    <t>1-7 DE JULIO</t>
  </si>
  <si>
    <t>8-15 DE JULIO</t>
  </si>
  <si>
    <t>16-25 DE JULIO</t>
  </si>
  <si>
    <t>26-31 DE JULIO</t>
  </si>
  <si>
    <t>desv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</si>
</sst>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.0"/>
  </numFmts>
  <fonts count="12">
    <font>
      <sz val="11"/>
      <color rgb="FF000000"/>
      <name val="Calibri"/>
      <family val="2"/>
      <charset val="1"/>
    </font>
    <font>
      <b/>
      <sz val="11"/>
      <color rgb="FF000000"/>
      <name val="Calibri"/>
      <family val="2"/>
      <charset val="1"/>
    </font>
    <font>
      <sz val="11"/>
      <color rgb="FFFFFF00"/>
      <name val="Calibri"/>
      <family val="2"/>
      <charset val="1"/>
    </font>
    <font>
      <sz val="11"/>
      <name val="Calibri"/>
      <family val="2"/>
      <charset val="1"/>
    </font>
    <font>
      <b/>
      <sz val="9"/>
      <color rgb="FF000000"/>
      <name val="Tahoma"/>
      <family val="2"/>
      <charset val="1"/>
    </font>
    <font>
      <sz val="9"/>
      <color rgb="FF000000"/>
      <name val="Tahoma"/>
      <family val="2"/>
      <charset val="1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8"/>
      <name val="Calibri"/>
      <family val="2"/>
      <charset val="1"/>
    </font>
    <font>
      <sz val="11"/>
      <color rgb="FFFF0000"/>
      <name val="Calibri"/>
      <family val="2"/>
      <charset val="1"/>
    </font>
    <font>
      <sz val="9"/>
      <color indexed="81"/>
      <name val="Tahoma"/>
      <charset val="1"/>
    </font>
    <font>
      <b/>
      <sz val="9"/>
      <color indexed="81"/>
      <name val="Tahoma"/>
      <charset val="1"/>
    </font>
  </fonts>
  <fills count="33">
    <fill>
      <patternFill patternType="none"/>
    </fill>
    <fill>
      <patternFill patternType="gray125"/>
    </fill>
    <fill>
      <patternFill patternType="solid">
        <fgColor rgb="FFD6DCE5"/>
        <bgColor rgb="FFD9D9D9"/>
      </patternFill>
    </fill>
    <fill>
      <patternFill patternType="solid">
        <fgColor rgb="FFFFF2CC"/>
        <bgColor rgb="FFFBE5D6"/>
      </patternFill>
    </fill>
    <fill>
      <patternFill patternType="solid">
        <fgColor rgb="FFDEEBF7"/>
        <bgColor rgb="FFE7E6E6"/>
      </patternFill>
    </fill>
    <fill>
      <patternFill patternType="solid">
        <fgColor rgb="FFFBE5D6"/>
        <bgColor rgb="FFFFF2CC"/>
      </patternFill>
    </fill>
    <fill>
      <patternFill patternType="solid">
        <fgColor rgb="FFE7E6E6"/>
        <bgColor rgb="FFDEEBF7"/>
      </patternFill>
    </fill>
    <fill>
      <patternFill patternType="solid">
        <fgColor rgb="FFC55A11"/>
        <bgColor rgb="FFED7D31"/>
      </patternFill>
    </fill>
    <fill>
      <patternFill patternType="solid">
        <fgColor rgb="FFFF0000"/>
        <bgColor rgb="FF800000"/>
      </patternFill>
    </fill>
    <fill>
      <patternFill patternType="solid">
        <fgColor rgb="FF9DC3E6"/>
        <bgColor rgb="FFBFBFBF"/>
      </patternFill>
    </fill>
    <fill>
      <patternFill patternType="solid">
        <fgColor rgb="FF1F4E79"/>
        <bgColor rgb="FF333333"/>
      </patternFill>
    </fill>
    <fill>
      <patternFill patternType="solid">
        <fgColor rgb="FF5B9BD5"/>
        <bgColor rgb="FF4472C4"/>
      </patternFill>
    </fill>
    <fill>
      <patternFill patternType="solid">
        <fgColor rgb="FFFFE699"/>
        <bgColor rgb="FFFFF2CC"/>
      </patternFill>
    </fill>
    <fill>
      <patternFill patternType="solid">
        <fgColor rgb="FFC5E0B4"/>
        <bgColor rgb="FFD9D9D9"/>
      </patternFill>
    </fill>
    <fill>
      <patternFill patternType="solid">
        <fgColor rgb="FFFFFF00"/>
        <bgColor rgb="FFFFFF00"/>
      </patternFill>
    </fill>
    <fill>
      <patternFill patternType="solid">
        <fgColor rgb="FF00B0F0"/>
        <bgColor rgb="FF33CCCC"/>
      </patternFill>
    </fill>
    <fill>
      <patternFill patternType="solid">
        <fgColor rgb="FFBDD7EE"/>
        <bgColor rgb="FFD6DCE5"/>
      </patternFill>
    </fill>
    <fill>
      <patternFill patternType="solid">
        <fgColor rgb="FFFFFF00"/>
        <bgColor rgb="FFFBE5D6"/>
      </patternFill>
    </fill>
    <fill>
      <patternFill patternType="solid">
        <fgColor theme="0"/>
        <bgColor rgb="FFFBE5D6"/>
      </patternFill>
    </fill>
    <fill>
      <patternFill patternType="solid">
        <fgColor rgb="FFFFFF00"/>
        <bgColor indexed="64"/>
      </patternFill>
    </fill>
    <fill>
      <patternFill patternType="solid">
        <fgColor rgb="FFFFFF00"/>
        <bgColor rgb="FFE7E6E6"/>
      </patternFill>
    </fill>
    <fill>
      <patternFill patternType="solid">
        <fgColor rgb="FFFFFF00"/>
        <bgColor rgb="FFFFF2CC"/>
      </patternFill>
    </fill>
    <fill>
      <patternFill patternType="solid">
        <fgColor rgb="FFFFFF00"/>
        <bgColor rgb="FFDEEBF7"/>
      </patternFill>
    </fill>
    <fill>
      <patternFill patternType="solid">
        <fgColor rgb="FFFFFF00"/>
        <bgColor rgb="FFED7D31"/>
      </patternFill>
    </fill>
    <fill>
      <patternFill patternType="solid">
        <fgColor rgb="FFFFFF00"/>
        <bgColor rgb="FF800000"/>
      </patternFill>
    </fill>
    <fill>
      <patternFill patternType="solid">
        <fgColor rgb="FFFFFF00"/>
        <bgColor rgb="FFBFBFBF"/>
      </patternFill>
    </fill>
    <fill>
      <patternFill patternType="solid">
        <fgColor rgb="FFFFFF00"/>
        <bgColor rgb="FF333333"/>
      </patternFill>
    </fill>
    <fill>
      <patternFill patternType="solid">
        <fgColor rgb="FFFFFF00"/>
        <bgColor rgb="FF4472C4"/>
      </patternFill>
    </fill>
    <fill>
      <patternFill patternType="solid">
        <fgColor rgb="FFFFFF00"/>
        <bgColor rgb="FFD9D9D9"/>
      </patternFill>
    </fill>
    <fill>
      <patternFill patternType="solid">
        <fgColor theme="0"/>
        <bgColor indexed="64"/>
      </patternFill>
    </fill>
    <fill>
      <patternFill patternType="solid">
        <fgColor rgb="FFFFC000"/>
        <bgColor rgb="FF800000"/>
      </patternFill>
    </fill>
    <fill>
      <patternFill patternType="solid">
        <fgColor theme="7" tint="0.79998168889431442"/>
        <bgColor rgb="FFFBE5D6"/>
      </patternFill>
    </fill>
    <fill>
      <patternFill patternType="solid">
        <fgColor theme="5" tint="0.79998168889431442"/>
        <bgColor rgb="FFFFF2CC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151">
    <xf numFmtId="0" fontId="0" fillId="0" borderId="0" xfId="0"/>
    <xf numFmtId="0" fontId="0" fillId="2" borderId="0" xfId="0" applyFill="1"/>
    <xf numFmtId="0" fontId="1" fillId="4" borderId="1" xfId="0" applyFon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/>
    </xf>
    <xf numFmtId="0" fontId="1" fillId="6" borderId="1" xfId="0" applyFont="1" applyFill="1" applyBorder="1" applyAlignment="1">
      <alignment horizontal="center" vertical="center"/>
    </xf>
    <xf numFmtId="0" fontId="0" fillId="4" borderId="1" xfId="0" applyFill="1" applyBorder="1" applyAlignment="1">
      <alignment horizontal="center"/>
    </xf>
    <xf numFmtId="0" fontId="0" fillId="6" borderId="1" xfId="0" applyFill="1" applyBorder="1" applyAlignment="1">
      <alignment horizontal="center"/>
    </xf>
    <xf numFmtId="0" fontId="0" fillId="0" borderId="1" xfId="0" applyBorder="1"/>
    <xf numFmtId="0" fontId="0" fillId="2" borderId="1" xfId="0" applyFill="1" applyBorder="1" applyAlignment="1">
      <alignment horizontal="center" vertical="center" wrapText="1"/>
    </xf>
    <xf numFmtId="0" fontId="1" fillId="6" borderId="1" xfId="0" applyFont="1" applyFill="1" applyBorder="1" applyAlignment="1">
      <alignment horizontal="center" vertical="center" wrapText="1"/>
    </xf>
    <xf numFmtId="0" fontId="1" fillId="7" borderId="1" xfId="0" applyFont="1" applyFill="1" applyBorder="1" applyAlignment="1">
      <alignment horizontal="center" vertical="center" wrapText="1"/>
    </xf>
    <xf numFmtId="0" fontId="1" fillId="8" borderId="1" xfId="0" applyFont="1" applyFill="1" applyBorder="1" applyAlignment="1">
      <alignment horizontal="center" vertical="center" wrapText="1"/>
    </xf>
    <xf numFmtId="0" fontId="1" fillId="9" borderId="1" xfId="0" applyFont="1" applyFill="1" applyBorder="1" applyAlignment="1">
      <alignment horizontal="center" vertical="center" wrapText="1"/>
    </xf>
    <xf numFmtId="0" fontId="1" fillId="10" borderId="1" xfId="0" applyFont="1" applyFill="1" applyBorder="1" applyAlignment="1">
      <alignment horizontal="center" vertical="center" wrapText="1"/>
    </xf>
    <xf numFmtId="0" fontId="1" fillId="11" borderId="1" xfId="0" applyFont="1" applyFill="1" applyBorder="1" applyAlignment="1">
      <alignment horizontal="center" vertical="center" wrapText="1"/>
    </xf>
    <xf numFmtId="0" fontId="1" fillId="12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14" fontId="0" fillId="2" borderId="1" xfId="0" applyNumberFormat="1" applyFill="1" applyBorder="1"/>
    <xf numFmtId="20" fontId="0" fillId="2" borderId="1" xfId="0" applyNumberFormat="1" applyFill="1" applyBorder="1" applyAlignment="1">
      <alignment horizontal="center"/>
    </xf>
    <xf numFmtId="0" fontId="0" fillId="3" borderId="1" xfId="0" applyFill="1" applyBorder="1" applyAlignment="1">
      <alignment horizontal="center"/>
    </xf>
    <xf numFmtId="0" fontId="0" fillId="5" borderId="1" xfId="0" applyFill="1" applyBorder="1" applyAlignment="1">
      <alignment horizontal="center"/>
    </xf>
    <xf numFmtId="0" fontId="0" fillId="7" borderId="1" xfId="0" applyFill="1" applyBorder="1" applyAlignment="1">
      <alignment horizontal="center"/>
    </xf>
    <xf numFmtId="0" fontId="0" fillId="8" borderId="1" xfId="0" applyFill="1" applyBorder="1" applyAlignment="1">
      <alignment horizontal="center"/>
    </xf>
    <xf numFmtId="2" fontId="0" fillId="8" borderId="1" xfId="0" applyNumberFormat="1" applyFill="1" applyBorder="1" applyAlignment="1">
      <alignment horizontal="center"/>
    </xf>
    <xf numFmtId="0" fontId="0" fillId="9" borderId="1" xfId="0" applyFill="1" applyBorder="1" applyAlignment="1">
      <alignment horizontal="center"/>
    </xf>
    <xf numFmtId="0" fontId="0" fillId="10" borderId="1" xfId="0" applyFill="1" applyBorder="1" applyAlignment="1">
      <alignment horizontal="center"/>
    </xf>
    <xf numFmtId="0" fontId="0" fillId="11" borderId="1" xfId="0" applyFill="1" applyBorder="1" applyAlignment="1">
      <alignment horizontal="center"/>
    </xf>
    <xf numFmtId="0" fontId="0" fillId="12" borderId="1" xfId="0" applyFill="1" applyBorder="1" applyAlignment="1">
      <alignment horizontal="center"/>
    </xf>
    <xf numFmtId="0" fontId="0" fillId="13" borderId="1" xfId="0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1" fillId="5" borderId="1" xfId="0" applyFont="1" applyFill="1" applyBorder="1" applyAlignment="1">
      <alignment horizontal="center"/>
    </xf>
    <xf numFmtId="0" fontId="1" fillId="6" borderId="1" xfId="0" applyFont="1" applyFill="1" applyBorder="1" applyAlignment="1">
      <alignment horizontal="center"/>
    </xf>
    <xf numFmtId="0" fontId="1" fillId="7" borderId="1" xfId="0" applyFont="1" applyFill="1" applyBorder="1" applyAlignment="1">
      <alignment horizontal="center"/>
    </xf>
    <xf numFmtId="0" fontId="1" fillId="8" borderId="1" xfId="0" applyFont="1" applyFill="1" applyBorder="1" applyAlignment="1">
      <alignment horizontal="center"/>
    </xf>
    <xf numFmtId="0" fontId="1" fillId="9" borderId="1" xfId="0" applyFont="1" applyFill="1" applyBorder="1" applyAlignment="1">
      <alignment horizontal="center"/>
    </xf>
    <xf numFmtId="0" fontId="1" fillId="10" borderId="1" xfId="0" applyFont="1" applyFill="1" applyBorder="1" applyAlignment="1">
      <alignment horizontal="center"/>
    </xf>
    <xf numFmtId="0" fontId="0" fillId="14" borderId="1" xfId="0" applyFont="1" applyFill="1" applyBorder="1" applyAlignment="1">
      <alignment horizontal="center"/>
    </xf>
    <xf numFmtId="14" fontId="0" fillId="15" borderId="1" xfId="0" applyNumberFormat="1" applyFill="1" applyBorder="1"/>
    <xf numFmtId="20" fontId="0" fillId="15" borderId="1" xfId="0" applyNumberFormat="1" applyFill="1" applyBorder="1" applyAlignment="1">
      <alignment horizontal="center"/>
    </xf>
    <xf numFmtId="0" fontId="0" fillId="15" borderId="1" xfId="0" applyFill="1" applyBorder="1" applyAlignment="1">
      <alignment horizontal="center"/>
    </xf>
    <xf numFmtId="2" fontId="0" fillId="15" borderId="1" xfId="0" applyNumberFormat="1" applyFill="1" applyBorder="1" applyAlignment="1">
      <alignment horizontal="center"/>
    </xf>
    <xf numFmtId="0" fontId="0" fillId="15" borderId="1" xfId="0" applyFill="1" applyBorder="1"/>
    <xf numFmtId="16" fontId="0" fillId="11" borderId="1" xfId="0" applyNumberFormat="1" applyFont="1" applyFill="1" applyBorder="1" applyAlignment="1">
      <alignment horizontal="center"/>
    </xf>
    <xf numFmtId="0" fontId="2" fillId="8" borderId="1" xfId="0" applyFont="1" applyFill="1" applyBorder="1" applyAlignment="1">
      <alignment horizontal="center"/>
    </xf>
    <xf numFmtId="0" fontId="3" fillId="7" borderId="1" xfId="0" applyFont="1" applyFill="1" applyBorder="1" applyAlignment="1">
      <alignment horizontal="center"/>
    </xf>
    <xf numFmtId="0" fontId="3" fillId="8" borderId="1" xfId="0" applyFont="1" applyFill="1" applyBorder="1" applyAlignment="1">
      <alignment horizontal="center"/>
    </xf>
    <xf numFmtId="0" fontId="3" fillId="11" borderId="1" xfId="0" applyFont="1" applyFill="1" applyBorder="1" applyAlignment="1">
      <alignment horizontal="center"/>
    </xf>
    <xf numFmtId="0" fontId="3" fillId="10" borderId="1" xfId="0" applyFont="1" applyFill="1" applyBorder="1" applyAlignment="1">
      <alignment horizontal="center"/>
    </xf>
    <xf numFmtId="2" fontId="0" fillId="14" borderId="1" xfId="0" applyNumberFormat="1" applyFill="1" applyBorder="1" applyAlignment="1">
      <alignment horizontal="center"/>
    </xf>
    <xf numFmtId="0" fontId="0" fillId="14" borderId="1" xfId="0" applyFill="1" applyBorder="1" applyAlignment="1">
      <alignment horizontal="center"/>
    </xf>
    <xf numFmtId="0" fontId="1" fillId="3" borderId="1" xfId="0" applyFont="1" applyFill="1" applyBorder="1" applyAlignment="1">
      <alignment vertical="center" wrapText="1"/>
    </xf>
    <xf numFmtId="0" fontId="1" fillId="4" borderId="1" xfId="0" applyFont="1" applyFill="1" applyBorder="1"/>
    <xf numFmtId="0" fontId="1" fillId="3" borderId="1" xfId="0" applyFont="1" applyFill="1" applyBorder="1"/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0" fillId="0" borderId="2" xfId="0" applyFont="1" applyBorder="1"/>
    <xf numFmtId="176" fontId="0" fillId="0" borderId="1" xfId="0" applyNumberFormat="1" applyBorder="1"/>
    <xf numFmtId="2" fontId="0" fillId="0" borderId="0" xfId="0" applyNumberFormat="1"/>
    <xf numFmtId="14" fontId="0" fillId="2" borderId="5" xfId="0" applyNumberFormat="1" applyFill="1" applyBorder="1"/>
    <xf numFmtId="0" fontId="0" fillId="3" borderId="0" xfId="0" applyFill="1"/>
    <xf numFmtId="0" fontId="0" fillId="5" borderId="0" xfId="0" applyFill="1"/>
    <xf numFmtId="0" fontId="0" fillId="3" borderId="1" xfId="0" applyFill="1" applyBorder="1"/>
    <xf numFmtId="0" fontId="0" fillId="5" borderId="1" xfId="0" applyFill="1" applyBorder="1"/>
    <xf numFmtId="0" fontId="0" fillId="4" borderId="0" xfId="0" applyFill="1"/>
    <xf numFmtId="0" fontId="1" fillId="4" borderId="0" xfId="0" applyFont="1" applyFill="1" applyAlignment="1">
      <alignment vertical="center"/>
    </xf>
    <xf numFmtId="0" fontId="1" fillId="4" borderId="1" xfId="0" applyFont="1" applyFill="1" applyBorder="1" applyAlignment="1">
      <alignment vertical="center"/>
    </xf>
    <xf numFmtId="0" fontId="0" fillId="4" borderId="1" xfId="0" applyFill="1" applyBorder="1"/>
    <xf numFmtId="0" fontId="1" fillId="0" borderId="0" xfId="0" applyFont="1"/>
    <xf numFmtId="0" fontId="0" fillId="7" borderId="1" xfId="0" applyFill="1" applyBorder="1"/>
    <xf numFmtId="0" fontId="0" fillId="14" borderId="0" xfId="0" applyFont="1" applyFill="1"/>
    <xf numFmtId="2" fontId="0" fillId="14" borderId="0" xfId="0" applyNumberFormat="1" applyFill="1"/>
    <xf numFmtId="176" fontId="0" fillId="14" borderId="0" xfId="0" applyNumberFormat="1" applyFill="1"/>
    <xf numFmtId="176" fontId="0" fillId="0" borderId="0" xfId="0" applyNumberFormat="1"/>
    <xf numFmtId="0" fontId="0" fillId="16" borderId="0" xfId="0" applyFont="1" applyFill="1"/>
    <xf numFmtId="0" fontId="1" fillId="16" borderId="0" xfId="0" applyFont="1" applyFill="1"/>
    <xf numFmtId="0" fontId="0" fillId="13" borderId="0" xfId="0" applyFont="1" applyFill="1"/>
    <xf numFmtId="0" fontId="0" fillId="17" borderId="1" xfId="0" applyFill="1" applyBorder="1" applyAlignment="1">
      <alignment horizontal="center"/>
    </xf>
    <xf numFmtId="0" fontId="0" fillId="2" borderId="1" xfId="0" applyFill="1" applyBorder="1"/>
    <xf numFmtId="0" fontId="0" fillId="18" borderId="1" xfId="0" applyFill="1" applyBorder="1" applyAlignment="1">
      <alignment horizontal="center"/>
    </xf>
    <xf numFmtId="0" fontId="0" fillId="20" borderId="1" xfId="0" applyFill="1" applyBorder="1" applyAlignment="1">
      <alignment horizontal="center"/>
    </xf>
    <xf numFmtId="0" fontId="0" fillId="21" borderId="1" xfId="0" applyFill="1" applyBorder="1" applyAlignment="1">
      <alignment horizontal="center"/>
    </xf>
    <xf numFmtId="0" fontId="0" fillId="22" borderId="1" xfId="0" applyFill="1" applyBorder="1" applyAlignment="1">
      <alignment horizontal="center"/>
    </xf>
    <xf numFmtId="0" fontId="0" fillId="23" borderId="1" xfId="0" applyFill="1" applyBorder="1" applyAlignment="1">
      <alignment horizontal="center"/>
    </xf>
    <xf numFmtId="0" fontId="0" fillId="24" borderId="1" xfId="0" applyFill="1" applyBorder="1" applyAlignment="1">
      <alignment horizontal="center"/>
    </xf>
    <xf numFmtId="2" fontId="0" fillId="24" borderId="1" xfId="0" applyNumberFormat="1" applyFill="1" applyBorder="1" applyAlignment="1">
      <alignment horizontal="center"/>
    </xf>
    <xf numFmtId="0" fontId="0" fillId="25" borderId="1" xfId="0" applyFill="1" applyBorder="1" applyAlignment="1">
      <alignment horizontal="center"/>
    </xf>
    <xf numFmtId="0" fontId="0" fillId="26" borderId="1" xfId="0" applyFill="1" applyBorder="1" applyAlignment="1">
      <alignment horizontal="center"/>
    </xf>
    <xf numFmtId="0" fontId="0" fillId="27" borderId="1" xfId="0" applyFill="1" applyBorder="1" applyAlignment="1">
      <alignment horizontal="center"/>
    </xf>
    <xf numFmtId="0" fontId="0" fillId="28" borderId="1" xfId="0" applyFill="1" applyBorder="1" applyAlignment="1">
      <alignment horizontal="center"/>
    </xf>
    <xf numFmtId="0" fontId="0" fillId="30" borderId="1" xfId="0" applyFill="1" applyBorder="1" applyAlignment="1">
      <alignment horizontal="center"/>
    </xf>
    <xf numFmtId="0" fontId="0" fillId="0" borderId="2" xfId="0" applyBorder="1"/>
    <xf numFmtId="0" fontId="0" fillId="0" borderId="2" xfId="0" applyBorder="1" applyAlignment="1">
      <alignment horizontal="center" vertical="center" wrapText="1"/>
    </xf>
    <xf numFmtId="0" fontId="0" fillId="15" borderId="2" xfId="0" applyFill="1" applyBorder="1"/>
    <xf numFmtId="0" fontId="0" fillId="4" borderId="1" xfId="0" applyFont="1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0" fillId="0" borderId="1" xfId="0" applyBorder="1" applyAlignment="1">
      <alignment wrapText="1"/>
    </xf>
    <xf numFmtId="0" fontId="0" fillId="0" borderId="1" xfId="0" applyBorder="1" applyAlignment="1">
      <alignment horizontal="center" wrapText="1"/>
    </xf>
    <xf numFmtId="0" fontId="0" fillId="14" borderId="1" xfId="0" applyFont="1" applyFill="1" applyBorder="1" applyAlignment="1">
      <alignment horizontal="center" wrapText="1"/>
    </xf>
    <xf numFmtId="0" fontId="0" fillId="15" borderId="1" xfId="0" applyFill="1" applyBorder="1" applyAlignment="1">
      <alignment horizontal="center" wrapText="1"/>
    </xf>
    <xf numFmtId="0" fontId="0" fillId="19" borderId="1" xfId="0" applyFill="1" applyBorder="1" applyAlignment="1">
      <alignment horizontal="center" wrapText="1"/>
    </xf>
    <xf numFmtId="0" fontId="0" fillId="29" borderId="1" xfId="0" applyFill="1" applyBorder="1" applyAlignment="1">
      <alignment horizontal="center" wrapText="1"/>
    </xf>
    <xf numFmtId="0" fontId="0" fillId="0" borderId="1" xfId="0" applyFill="1" applyBorder="1" applyAlignment="1">
      <alignment horizontal="center" wrapText="1"/>
    </xf>
    <xf numFmtId="14" fontId="0" fillId="28" borderId="1" xfId="0" applyNumberFormat="1" applyFill="1" applyBorder="1"/>
    <xf numFmtId="20" fontId="0" fillId="28" borderId="1" xfId="0" applyNumberFormat="1" applyFill="1" applyBorder="1" applyAlignment="1">
      <alignment horizontal="center"/>
    </xf>
    <xf numFmtId="0" fontId="0" fillId="19" borderId="0" xfId="0" applyFill="1"/>
    <xf numFmtId="0" fontId="0" fillId="31" borderId="1" xfId="0" applyFill="1" applyBorder="1" applyAlignment="1">
      <alignment horizontal="center"/>
    </xf>
    <xf numFmtId="0" fontId="9" fillId="32" borderId="1" xfId="0" applyFont="1" applyFill="1" applyBorder="1" applyAlignment="1">
      <alignment horizontal="center"/>
    </xf>
    <xf numFmtId="20" fontId="0" fillId="2" borderId="1" xfId="0" applyNumberFormat="1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8" borderId="1" xfId="0" applyFill="1" applyBorder="1" applyAlignment="1">
      <alignment horizontal="center" vertical="center"/>
    </xf>
    <xf numFmtId="2" fontId="0" fillId="8" borderId="1" xfId="0" applyNumberFormat="1" applyFill="1" applyBorder="1" applyAlignment="1">
      <alignment horizontal="center" vertical="center"/>
    </xf>
    <xf numFmtId="0" fontId="0" fillId="9" borderId="1" xfId="0" applyFill="1" applyBorder="1" applyAlignment="1">
      <alignment horizontal="center" vertical="center"/>
    </xf>
    <xf numFmtId="0" fontId="0" fillId="10" borderId="1" xfId="0" applyFill="1" applyBorder="1" applyAlignment="1">
      <alignment horizontal="center" vertical="center"/>
    </xf>
    <xf numFmtId="0" fontId="0" fillId="11" borderId="1" xfId="0" applyFill="1" applyBorder="1" applyAlignment="1">
      <alignment horizontal="center" vertical="center"/>
    </xf>
    <xf numFmtId="0" fontId="0" fillId="12" borderId="1" xfId="0" applyFill="1" applyBorder="1" applyAlignment="1">
      <alignment horizontal="center" vertical="center"/>
    </xf>
    <xf numFmtId="0" fontId="0" fillId="13" borderId="1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14" fontId="0" fillId="2" borderId="1" xfId="0" applyNumberFormat="1" applyFill="1" applyBorder="1" applyAlignment="1">
      <alignment horizontal="right" vertical="center"/>
    </xf>
    <xf numFmtId="0" fontId="1" fillId="10" borderId="1" xfId="0" applyFont="1" applyFill="1" applyBorder="1" applyAlignment="1">
      <alignment horizontal="center" vertical="center"/>
    </xf>
    <xf numFmtId="0" fontId="1" fillId="13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/>
    </xf>
    <xf numFmtId="0" fontId="1" fillId="7" borderId="1" xfId="0" applyFont="1" applyFill="1" applyBorder="1" applyAlignment="1">
      <alignment horizontal="center" vertical="center"/>
    </xf>
    <xf numFmtId="0" fontId="1" fillId="8" borderId="1" xfId="0" applyFont="1" applyFill="1" applyBorder="1" applyAlignment="1">
      <alignment horizontal="center" vertical="center"/>
    </xf>
    <xf numFmtId="0" fontId="1" fillId="9" borderId="1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 wrapText="1"/>
    </xf>
    <xf numFmtId="0" fontId="1" fillId="5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/>
    </xf>
    <xf numFmtId="0" fontId="1" fillId="7" borderId="1" xfId="0" applyFont="1" applyFill="1" applyBorder="1" applyAlignment="1">
      <alignment horizontal="center" vertical="center"/>
    </xf>
    <xf numFmtId="0" fontId="1" fillId="8" borderId="1" xfId="0" applyFont="1" applyFill="1" applyBorder="1" applyAlignment="1">
      <alignment horizontal="center" vertical="center"/>
    </xf>
    <xf numFmtId="0" fontId="1" fillId="9" borderId="1" xfId="0" applyFont="1" applyFill="1" applyBorder="1" applyAlignment="1">
      <alignment horizontal="center" vertical="center"/>
    </xf>
    <xf numFmtId="0" fontId="1" fillId="10" borderId="1" xfId="0" applyFont="1" applyFill="1" applyBorder="1" applyAlignment="1">
      <alignment horizontal="center" vertical="center"/>
    </xf>
    <xf numFmtId="0" fontId="1" fillId="11" borderId="1" xfId="0" applyFont="1" applyFill="1" applyBorder="1" applyAlignment="1">
      <alignment horizontal="center" vertical="center"/>
    </xf>
    <xf numFmtId="0" fontId="1" fillId="12" borderId="1" xfId="0" applyFont="1" applyFill="1" applyBorder="1" applyAlignment="1">
      <alignment horizontal="center" vertical="center"/>
    </xf>
    <xf numFmtId="0" fontId="1" fillId="13" borderId="1" xfId="0" applyFon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 wrapText="1"/>
    </xf>
    <xf numFmtId="0" fontId="1" fillId="5" borderId="1" xfId="0" applyFont="1" applyFill="1" applyBorder="1" applyAlignment="1">
      <alignment horizontal="center" vertical="center" wrapText="1"/>
    </xf>
  </cellXfs>
  <cellStyles count="1">
    <cellStyle name="표준" xfId="0" builtinId="0"/>
  </cellStyles>
  <dxfs count="0"/>
  <tableStyles count="0" defaultTableStyle="TableStyleMedium2" defaultPivotStyle="PivotStyleLight16"/>
  <colors>
    <indexedColors>
      <rgbColor rgb="FF000000"/>
      <rgbColor rgb="FFFBE5D6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548235"/>
      <rgbColor rgb="FF800080"/>
      <rgbColor rgb="FF008080"/>
      <rgbColor rgb="FFBFBFBF"/>
      <rgbColor rgb="FF8B8B8B"/>
      <rgbColor rgb="FF5B9BD5"/>
      <rgbColor rgb="FF993366"/>
      <rgbColor rgb="FFFFF2CC"/>
      <rgbColor rgb="FFDEEBF7"/>
      <rgbColor rgb="FF660066"/>
      <rgbColor rgb="FFFF8080"/>
      <rgbColor rgb="FF0066CC"/>
      <rgbColor rgb="FFBDD7EE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B0F0"/>
      <rgbColor rgb="FFE7E6E6"/>
      <rgbColor rgb="FFC5E0B4"/>
      <rgbColor rgb="FFFFE699"/>
      <rgbColor rgb="FF9DC3E6"/>
      <rgbColor rgb="FFFF99CC"/>
      <rgbColor rgb="FFD6DCE5"/>
      <rgbColor rgb="FFD9D9D9"/>
      <rgbColor rgb="FF4472C4"/>
      <rgbColor rgb="FF33CCCC"/>
      <rgbColor rgb="FFA9D18E"/>
      <rgbColor rgb="FFFFC000"/>
      <rgbColor rgb="FFFF9900"/>
      <rgbColor rgb="FFED7D31"/>
      <rgbColor rgb="FF595959"/>
      <rgbColor rgb="FFA5A5A5"/>
      <rgbColor rgb="FF002060"/>
      <rgbColor rgb="FF70AD47"/>
      <rgbColor rgb="FF003300"/>
      <rgbColor rgb="FF333300"/>
      <rgbColor rgb="FFC55A11"/>
      <rgbColor rgb="FF993366"/>
      <rgbColor rgb="FF1F4E7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c:style val="2"/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v>Evaporación Total</c:v>
          </c:tx>
          <c:spPr>
            <a:solidFill>
              <a:srgbClr val="5B9BD5"/>
            </a:solidFill>
            <a:ln>
              <a:noFill/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0"/>
            <c:showCatName val="0"/>
            <c:showSerName val="0"/>
            <c:showPercent val="0"/>
            <c:showBubbleSize val="1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errBars>
            <c:errBarType val="both"/>
            <c:errValType val="cust"/>
            <c:noEndCap val="0"/>
            <c:plus>
              <c:numRef>
                <c:f>evapora!$E$16</c:f>
                <c:numCache>
                  <c:formatCode>General</c:formatCode>
                  <c:ptCount val="1"/>
                  <c:pt idx="0">
                    <c:v>6.1864380872768381</c:v>
                  </c:pt>
                </c:numCache>
              </c:numRef>
            </c:plus>
            <c:minus>
              <c:numRef>
                <c:f>evapora!$E$16</c:f>
                <c:numCache>
                  <c:formatCode>General</c:formatCode>
                  <c:ptCount val="1"/>
                  <c:pt idx="0">
                    <c:v>6.1864380872768381</c:v>
                  </c:pt>
                </c:numCache>
              </c:numRef>
            </c:minus>
          </c:errBars>
          <c:cat>
            <c:strRef>
              <c:f>evapora!$C$4:$C$15</c:f>
              <c:strCache>
                <c:ptCount val="12"/>
                <c:pt idx="0">
                  <c:v>Enero</c:v>
                </c:pt>
                <c:pt idx="1">
                  <c:v>Febrero </c:v>
                </c:pt>
                <c:pt idx="2">
                  <c:v>Marzo</c:v>
                </c:pt>
                <c:pt idx="3">
                  <c:v>Abril </c:v>
                </c:pt>
                <c:pt idx="4">
                  <c:v>Mayo 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evapora!$D$4:$D$15</c:f>
              <c:numCache>
                <c:formatCode>0.0</c:formatCode>
                <c:ptCount val="12"/>
                <c:pt idx="1">
                  <c:v>69</c:v>
                </c:pt>
                <c:pt idx="2">
                  <c:v>174</c:v>
                </c:pt>
                <c:pt idx="3">
                  <c:v>193.50799999999998</c:v>
                </c:pt>
                <c:pt idx="4">
                  <c:v>170.04519999999999</c:v>
                </c:pt>
                <c:pt idx="5">
                  <c:v>297.02080000000001</c:v>
                </c:pt>
                <c:pt idx="6">
                  <c:v>282.33599999999996</c:v>
                </c:pt>
                <c:pt idx="7">
                  <c:v>325.36840000000001</c:v>
                </c:pt>
                <c:pt idx="8">
                  <c:v>173.67400000000004</c:v>
                </c:pt>
                <c:pt idx="9">
                  <c:v>131</c:v>
                </c:pt>
                <c:pt idx="10">
                  <c:v>127.988</c:v>
                </c:pt>
                <c:pt idx="11">
                  <c:v>45.733999999999995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306-4225-9DBE-C0A84FE0C12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248895472"/>
        <c:axId val="201772736"/>
      </c:barChart>
      <c:lineChart>
        <c:grouping val="standard"/>
        <c:varyColors val="1"/>
        <c:ser>
          <c:idx val="1"/>
          <c:order val="1"/>
          <c:tx>
            <c:v>Normal de Evaporación</c:v>
          </c:tx>
          <c:spPr>
            <a:ln w="28440">
              <a:solidFill>
                <a:srgbClr val="ED7D31"/>
              </a:solidFill>
              <a:round/>
            </a:ln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dLblPos val="r"/>
            <c:showLegendKey val="0"/>
            <c:showVal val="0"/>
            <c:showCatName val="0"/>
            <c:showSerName val="0"/>
            <c:showPercent val="0"/>
            <c:showBubbleSize val="1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evapora!$C$4:$C$15</c:f>
              <c:strCache>
                <c:ptCount val="12"/>
                <c:pt idx="0">
                  <c:v>Enero</c:v>
                </c:pt>
                <c:pt idx="1">
                  <c:v>Febrero </c:v>
                </c:pt>
                <c:pt idx="2">
                  <c:v>Marzo</c:v>
                </c:pt>
                <c:pt idx="3">
                  <c:v>Abril </c:v>
                </c:pt>
                <c:pt idx="4">
                  <c:v>Mayo 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evapora!$G$4:$G$15</c:f>
              <c:numCache>
                <c:formatCode>General</c:formatCode>
                <c:ptCount val="12"/>
                <c:pt idx="0">
                  <c:v>80.8</c:v>
                </c:pt>
                <c:pt idx="1">
                  <c:v>108.8</c:v>
                </c:pt>
                <c:pt idx="2">
                  <c:v>181.8</c:v>
                </c:pt>
                <c:pt idx="3">
                  <c:v>238.5</c:v>
                </c:pt>
                <c:pt idx="4">
                  <c:v>296.2</c:v>
                </c:pt>
                <c:pt idx="5">
                  <c:v>312.5</c:v>
                </c:pt>
                <c:pt idx="6">
                  <c:v>273.2</c:v>
                </c:pt>
                <c:pt idx="7">
                  <c:v>235.3</c:v>
                </c:pt>
                <c:pt idx="8">
                  <c:v>12</c:v>
                </c:pt>
                <c:pt idx="9">
                  <c:v>14.6</c:v>
                </c:pt>
                <c:pt idx="10">
                  <c:v>84.6</c:v>
                </c:pt>
                <c:pt idx="11">
                  <c:v>71.7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306-4225-9DBE-C0A84FE0C12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>
              <a:noFill/>
            </a:ln>
          </c:spPr>
        </c:hiLowLines>
        <c:marker val="1"/>
        <c:smooth val="0"/>
        <c:axId val="249548024"/>
        <c:axId val="250579552"/>
      </c:lineChart>
      <c:catAx>
        <c:axId val="248895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360">
            <a:solidFill>
              <a:srgbClr val="D9D9D9"/>
            </a:solidFill>
            <a:round/>
          </a:ln>
        </c:spPr>
        <c:txPr>
          <a:bodyPr/>
          <a:lstStyle/>
          <a:p>
            <a:pPr>
              <a:defRPr sz="900" b="0" strike="noStrike" spc="-1">
                <a:solidFill>
                  <a:srgbClr val="595959"/>
                </a:solidFill>
                <a:uFill>
                  <a:solidFill>
                    <a:srgbClr val="FFFFFF"/>
                  </a:solidFill>
                </a:uFill>
                <a:latin typeface="Calibri"/>
              </a:defRPr>
            </a:pPr>
            <a:endParaRPr lang="en-US"/>
          </a:p>
        </c:txPr>
        <c:crossAx val="201772736"/>
        <c:crosses val="autoZero"/>
        <c:auto val="1"/>
        <c:lblAlgn val="ctr"/>
        <c:lblOffset val="100"/>
        <c:noMultiLvlLbl val="1"/>
      </c:catAx>
      <c:valAx>
        <c:axId val="201772736"/>
        <c:scaling>
          <c:orientation val="minMax"/>
        </c:scaling>
        <c:delete val="0"/>
        <c:axPos val="l"/>
        <c:majorGridlines>
          <c:spPr>
            <a:ln w="9360">
              <a:solidFill>
                <a:srgbClr val="D9D9D9"/>
              </a:solidFill>
              <a:round/>
            </a:ln>
          </c:spPr>
        </c:majorGridlines>
        <c:numFmt formatCode="General" sourceLinked="0"/>
        <c:majorTickMark val="none"/>
        <c:minorTickMark val="none"/>
        <c:tickLblPos val="nextTo"/>
        <c:spPr>
          <a:ln w="6480">
            <a:noFill/>
          </a:ln>
        </c:spPr>
        <c:txPr>
          <a:bodyPr/>
          <a:lstStyle/>
          <a:p>
            <a:pPr>
              <a:defRPr sz="900" b="0" strike="noStrike" spc="-1">
                <a:solidFill>
                  <a:srgbClr val="595959"/>
                </a:solidFill>
                <a:uFill>
                  <a:solidFill>
                    <a:srgbClr val="FFFFFF"/>
                  </a:solidFill>
                </a:uFill>
                <a:latin typeface="Calibri"/>
              </a:defRPr>
            </a:pPr>
            <a:endParaRPr lang="en-US"/>
          </a:p>
        </c:txPr>
        <c:crossAx val="248895472"/>
        <c:crosses val="autoZero"/>
        <c:crossBetween val="midCat"/>
      </c:valAx>
      <c:catAx>
        <c:axId val="249548024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250579552"/>
        <c:crosses val="autoZero"/>
        <c:auto val="1"/>
        <c:lblAlgn val="ctr"/>
        <c:lblOffset val="100"/>
        <c:noMultiLvlLbl val="1"/>
      </c:catAx>
      <c:valAx>
        <c:axId val="250579552"/>
        <c:scaling>
          <c:orientation val="minMax"/>
        </c:scaling>
        <c:delete val="1"/>
        <c:axPos val="l"/>
        <c:numFmt formatCode="General" sourceLinked="0"/>
        <c:majorTickMark val="none"/>
        <c:minorTickMark val="none"/>
        <c:tickLblPos val="nextTo"/>
        <c:crossAx val="249548024"/>
        <c:crosses val="autoZero"/>
        <c:crossBetween val="midCat"/>
      </c:valAx>
      <c:spPr>
        <a:noFill/>
        <a:ln>
          <a:noFill/>
        </a:ln>
      </c:spPr>
    </c:plotArea>
    <c:plotVisOnly val="1"/>
    <c:dispBlanksAs val="gap"/>
    <c:showDLblsOverMax val="1"/>
  </c:chart>
  <c:spPr>
    <a:solidFill>
      <a:srgbClr val="FFFFFF"/>
    </a:solidFill>
    <a:ln w="9360">
      <a:solidFill>
        <a:srgbClr val="D9D9D9"/>
      </a:solidFill>
      <a:round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c:style val="2"/>
  <c:chart>
    <c:autoTitleDeleted val="1"/>
    <c:plotArea>
      <c:layout>
        <c:manualLayout>
          <c:layoutTarget val="inner"/>
          <c:xMode val="edge"/>
          <c:yMode val="edge"/>
          <c:x val="6.0658701740702703E-2"/>
          <c:y val="4.3291007648325497E-2"/>
          <c:w val="0.86120466550856201"/>
          <c:h val="0.75911487339422301"/>
        </c:manualLayout>
      </c:layout>
      <c:barChart>
        <c:barDir val="col"/>
        <c:grouping val="clustered"/>
        <c:varyColors val="0"/>
        <c:ser>
          <c:idx val="0"/>
          <c:order val="0"/>
          <c:tx>
            <c:v>Temp Max</c:v>
          </c:tx>
          <c:spPr>
            <a:solidFill>
              <a:srgbClr val="ED7D31"/>
            </a:solidFill>
            <a:ln>
              <a:solidFill>
                <a:srgbClr val="FF0000"/>
              </a:solidFill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1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Temperaturas!$I$4:$I$15</c:f>
              <c:strCache>
                <c:ptCount val="12"/>
                <c:pt idx="0">
                  <c:v>Enero</c:v>
                </c:pt>
                <c:pt idx="1">
                  <c:v>Febrero </c:v>
                </c:pt>
                <c:pt idx="2">
                  <c:v>Marzo</c:v>
                </c:pt>
                <c:pt idx="3">
                  <c:v>Abril </c:v>
                </c:pt>
                <c:pt idx="4">
                  <c:v>Mayo 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Temperaturas!$G$4:$G$15</c:f>
              <c:numCache>
                <c:formatCode>0.0</c:formatCode>
                <c:ptCount val="12"/>
                <c:pt idx="1">
                  <c:v>17.978260869565219</c:v>
                </c:pt>
                <c:pt idx="2">
                  <c:v>20.620689655172413</c:v>
                </c:pt>
                <c:pt idx="3">
                  <c:v>20.5</c:v>
                </c:pt>
                <c:pt idx="4">
                  <c:v>33</c:v>
                </c:pt>
                <c:pt idx="5">
                  <c:v>37.863636363636367</c:v>
                </c:pt>
                <c:pt idx="6">
                  <c:v>40.095238095238095</c:v>
                </c:pt>
                <c:pt idx="7">
                  <c:v>35.92</c:v>
                </c:pt>
                <c:pt idx="8">
                  <c:v>33.133333333333333</c:v>
                </c:pt>
                <c:pt idx="9">
                  <c:v>30.93548387096774</c:v>
                </c:pt>
                <c:pt idx="10">
                  <c:v>20</c:v>
                </c:pt>
                <c:pt idx="11">
                  <c:v>13.741935483870968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EA1-499E-BDC7-B2CFC76B11A4}"/>
            </c:ext>
          </c:extLst>
        </c:ser>
        <c:ser>
          <c:idx val="1"/>
          <c:order val="1"/>
          <c:tx>
            <c:v>Temperatura Promedio</c:v>
          </c:tx>
          <c:spPr>
            <a:solidFill>
              <a:srgbClr val="A9D18E"/>
            </a:solidFill>
            <a:ln>
              <a:noFill/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1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Temperaturas!$I$4:$I$15</c:f>
              <c:strCache>
                <c:ptCount val="12"/>
                <c:pt idx="0">
                  <c:v>Enero</c:v>
                </c:pt>
                <c:pt idx="1">
                  <c:v>Febrero </c:v>
                </c:pt>
                <c:pt idx="2">
                  <c:v>Marzo</c:v>
                </c:pt>
                <c:pt idx="3">
                  <c:v>Abril </c:v>
                </c:pt>
                <c:pt idx="4">
                  <c:v>Mayo 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Temperaturas!$F$4:$F$15</c:f>
              <c:numCache>
                <c:formatCode>0.0</c:formatCode>
                <c:ptCount val="12"/>
                <c:pt idx="1">
                  <c:v>7.5227272727272725</c:v>
                </c:pt>
                <c:pt idx="2">
                  <c:v>11.551724137931034</c:v>
                </c:pt>
                <c:pt idx="3">
                  <c:v>14.875</c:v>
                </c:pt>
                <c:pt idx="4">
                  <c:v>22.076923076923077</c:v>
                </c:pt>
                <c:pt idx="5">
                  <c:v>24.84090909090909</c:v>
                </c:pt>
                <c:pt idx="6">
                  <c:v>29.523809523809526</c:v>
                </c:pt>
                <c:pt idx="7">
                  <c:v>24.4</c:v>
                </c:pt>
                <c:pt idx="8">
                  <c:v>20.766666666666666</c:v>
                </c:pt>
                <c:pt idx="9">
                  <c:v>15.03225806451613</c:v>
                </c:pt>
                <c:pt idx="10">
                  <c:v>10.166666666666666</c:v>
                </c:pt>
                <c:pt idx="11">
                  <c:v>4.612903225806452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EA1-499E-BDC7-B2CFC76B11A4}"/>
            </c:ext>
          </c:extLst>
        </c:ser>
        <c:ser>
          <c:idx val="2"/>
          <c:order val="2"/>
          <c:tx>
            <c:v>Temp Min</c:v>
          </c:tx>
          <c:spPr>
            <a:solidFill>
              <a:srgbClr val="A5A5A5"/>
            </a:solidFill>
            <a:ln>
              <a:solidFill>
                <a:srgbClr val="002060"/>
              </a:solidFill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0"/>
            <c:showCatName val="0"/>
            <c:showSerName val="0"/>
            <c:showPercent val="0"/>
            <c:showBubbleSize val="1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Temperaturas!$I$4:$I$15</c:f>
              <c:strCache>
                <c:ptCount val="12"/>
                <c:pt idx="0">
                  <c:v>Enero</c:v>
                </c:pt>
                <c:pt idx="1">
                  <c:v>Febrero </c:v>
                </c:pt>
                <c:pt idx="2">
                  <c:v>Marzo</c:v>
                </c:pt>
                <c:pt idx="3">
                  <c:v>Abril </c:v>
                </c:pt>
                <c:pt idx="4">
                  <c:v>Mayo 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Temperaturas!$H$4:$H$15</c:f>
              <c:numCache>
                <c:formatCode>0.0</c:formatCode>
                <c:ptCount val="12"/>
                <c:pt idx="1">
                  <c:v>8.4782608695652169</c:v>
                </c:pt>
                <c:pt idx="2">
                  <c:v>10.396551724137931</c:v>
                </c:pt>
                <c:pt idx="3">
                  <c:v>12.75</c:v>
                </c:pt>
                <c:pt idx="4">
                  <c:v>17</c:v>
                </c:pt>
                <c:pt idx="5">
                  <c:v>21.90909090909091</c:v>
                </c:pt>
                <c:pt idx="6">
                  <c:v>26.071428571428573</c:v>
                </c:pt>
                <c:pt idx="7">
                  <c:v>21.08</c:v>
                </c:pt>
                <c:pt idx="8">
                  <c:v>18.733333333333334</c:v>
                </c:pt>
                <c:pt idx="9">
                  <c:v>14.35483870967742</c:v>
                </c:pt>
                <c:pt idx="10">
                  <c:v>7.1333333333333337</c:v>
                </c:pt>
                <c:pt idx="11">
                  <c:v>2.2903225806451615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EA1-499E-BDC7-B2CFC76B11A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51686760"/>
        <c:axId val="251703536"/>
      </c:barChart>
      <c:lineChart>
        <c:grouping val="standard"/>
        <c:varyColors val="1"/>
        <c:ser>
          <c:idx val="3"/>
          <c:order val="3"/>
          <c:tx>
            <c:v>Normal Max</c:v>
          </c:tx>
          <c:spPr>
            <a:ln w="19080">
              <a:solidFill>
                <a:srgbClr val="FFC000"/>
              </a:solidFill>
              <a:round/>
            </a:ln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dLblPos val="r"/>
            <c:showLegendKey val="0"/>
            <c:showVal val="0"/>
            <c:showCatName val="0"/>
            <c:showSerName val="0"/>
            <c:showPercent val="0"/>
            <c:showBubbleSize val="1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Temperaturas!$I$4:$I$15</c:f>
              <c:strCache>
                <c:ptCount val="12"/>
                <c:pt idx="0">
                  <c:v>Enero</c:v>
                </c:pt>
                <c:pt idx="1">
                  <c:v>Febrero </c:v>
                </c:pt>
                <c:pt idx="2">
                  <c:v>Marzo</c:v>
                </c:pt>
                <c:pt idx="3">
                  <c:v>Abril </c:v>
                </c:pt>
                <c:pt idx="4">
                  <c:v>Mayo 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Temperaturas!$K$4:$K$15</c:f>
              <c:numCache>
                <c:formatCode>0.0</c:formatCode>
                <c:ptCount val="12"/>
                <c:pt idx="0" formatCode="General">
                  <c:v>17.3</c:v>
                </c:pt>
                <c:pt idx="1">
                  <c:v>19.3</c:v>
                </c:pt>
                <c:pt idx="2">
                  <c:v>23.4</c:v>
                </c:pt>
                <c:pt idx="3">
                  <c:v>26.9</c:v>
                </c:pt>
                <c:pt idx="4">
                  <c:v>32.4</c:v>
                </c:pt>
                <c:pt idx="5">
                  <c:v>36.6</c:v>
                </c:pt>
                <c:pt idx="6">
                  <c:v>36.299999999999997</c:v>
                </c:pt>
                <c:pt idx="7">
                  <c:v>35</c:v>
                </c:pt>
                <c:pt idx="8">
                  <c:v>32.1</c:v>
                </c:pt>
                <c:pt idx="9">
                  <c:v>26.8</c:v>
                </c:pt>
                <c:pt idx="10">
                  <c:v>20.9</c:v>
                </c:pt>
                <c:pt idx="11">
                  <c:v>16.5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EA1-499E-BDC7-B2CFC76B11A4}"/>
            </c:ext>
          </c:extLst>
        </c:ser>
        <c:ser>
          <c:idx val="4"/>
          <c:order val="4"/>
          <c:tx>
            <c:v>Normal media</c:v>
          </c:tx>
          <c:spPr>
            <a:ln w="19080">
              <a:solidFill>
                <a:srgbClr val="4472C4"/>
              </a:solidFill>
              <a:round/>
            </a:ln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dLblPos val="r"/>
            <c:showLegendKey val="0"/>
            <c:showVal val="0"/>
            <c:showCatName val="0"/>
            <c:showSerName val="0"/>
            <c:showPercent val="0"/>
            <c:showBubbleSize val="1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Temperaturas!$I$4:$I$15</c:f>
              <c:strCache>
                <c:ptCount val="12"/>
                <c:pt idx="0">
                  <c:v>Enero</c:v>
                </c:pt>
                <c:pt idx="1">
                  <c:v>Febrero </c:v>
                </c:pt>
                <c:pt idx="2">
                  <c:v>Marzo</c:v>
                </c:pt>
                <c:pt idx="3">
                  <c:v>Abril </c:v>
                </c:pt>
                <c:pt idx="4">
                  <c:v>Mayo 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Temperaturas!$J$4:$J$15</c:f>
              <c:numCache>
                <c:formatCode>General</c:formatCode>
                <c:ptCount val="12"/>
                <c:pt idx="0">
                  <c:v>9.1999999999999993</c:v>
                </c:pt>
                <c:pt idx="1">
                  <c:v>11.7</c:v>
                </c:pt>
                <c:pt idx="2">
                  <c:v>15.2</c:v>
                </c:pt>
                <c:pt idx="3">
                  <c:v>18.8</c:v>
                </c:pt>
                <c:pt idx="4">
                  <c:v>24.5</c:v>
                </c:pt>
                <c:pt idx="5">
                  <c:v>28.7</c:v>
                </c:pt>
                <c:pt idx="6">
                  <c:v>29</c:v>
                </c:pt>
                <c:pt idx="7">
                  <c:v>27.9</c:v>
                </c:pt>
                <c:pt idx="8">
                  <c:v>24.8</c:v>
                </c:pt>
                <c:pt idx="9">
                  <c:v>18.8</c:v>
                </c:pt>
                <c:pt idx="10">
                  <c:v>12.7</c:v>
                </c:pt>
                <c:pt idx="11">
                  <c:v>9.3000000000000007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0EA1-499E-BDC7-B2CFC76B11A4}"/>
            </c:ext>
          </c:extLst>
        </c:ser>
        <c:ser>
          <c:idx val="5"/>
          <c:order val="5"/>
          <c:tx>
            <c:v>Normal Mínima</c:v>
          </c:tx>
          <c:spPr>
            <a:ln w="19080">
              <a:solidFill>
                <a:srgbClr val="70AD47"/>
              </a:solidFill>
              <a:round/>
            </a:ln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dLblPos val="r"/>
            <c:showLegendKey val="0"/>
            <c:showVal val="0"/>
            <c:showCatName val="0"/>
            <c:showSerName val="0"/>
            <c:showPercent val="0"/>
            <c:showBubbleSize val="1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Temperaturas!$I$4:$I$15</c:f>
              <c:strCache>
                <c:ptCount val="12"/>
                <c:pt idx="0">
                  <c:v>Enero</c:v>
                </c:pt>
                <c:pt idx="1">
                  <c:v>Febrero </c:v>
                </c:pt>
                <c:pt idx="2">
                  <c:v>Marzo</c:v>
                </c:pt>
                <c:pt idx="3">
                  <c:v>Abril </c:v>
                </c:pt>
                <c:pt idx="4">
                  <c:v>Mayo 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Temperaturas!$L$4:$L$15</c:f>
              <c:numCache>
                <c:formatCode>0.0</c:formatCode>
                <c:ptCount val="12"/>
                <c:pt idx="0" formatCode="General">
                  <c:v>1.2</c:v>
                </c:pt>
                <c:pt idx="1">
                  <c:v>4.0999999999999996</c:v>
                </c:pt>
                <c:pt idx="2">
                  <c:v>6.9</c:v>
                </c:pt>
                <c:pt idx="3">
                  <c:v>10.6</c:v>
                </c:pt>
                <c:pt idx="4">
                  <c:v>16.7</c:v>
                </c:pt>
                <c:pt idx="5">
                  <c:v>20.7</c:v>
                </c:pt>
                <c:pt idx="6">
                  <c:v>21.8</c:v>
                </c:pt>
                <c:pt idx="7">
                  <c:v>20.9</c:v>
                </c:pt>
                <c:pt idx="8">
                  <c:v>19.600000000000001</c:v>
                </c:pt>
                <c:pt idx="9">
                  <c:v>10.8</c:v>
                </c:pt>
                <c:pt idx="10">
                  <c:v>4.2</c:v>
                </c:pt>
                <c:pt idx="11">
                  <c:v>1.9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0EA1-499E-BDC7-B2CFC76B11A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>
              <a:noFill/>
            </a:ln>
          </c:spPr>
        </c:hiLowLines>
        <c:marker val="1"/>
        <c:smooth val="0"/>
        <c:axId val="251703920"/>
        <c:axId val="202051792"/>
      </c:lineChart>
      <c:catAx>
        <c:axId val="251686760"/>
        <c:scaling>
          <c:orientation val="minMax"/>
        </c:scaling>
        <c:delete val="0"/>
        <c:axPos val="b"/>
        <c:majorGridlines>
          <c:spPr>
            <a:ln w="9360">
              <a:solidFill>
                <a:srgbClr val="D9D9D9"/>
              </a:solidFill>
              <a:round/>
            </a:ln>
          </c:spPr>
        </c:majorGridlines>
        <c:numFmt formatCode="General" sourceLinked="1"/>
        <c:majorTickMark val="none"/>
        <c:minorTickMark val="none"/>
        <c:tickLblPos val="nextTo"/>
        <c:spPr>
          <a:ln w="9360">
            <a:solidFill>
              <a:srgbClr val="BFBFBF"/>
            </a:solidFill>
            <a:round/>
          </a:ln>
        </c:spPr>
        <c:txPr>
          <a:bodyPr/>
          <a:lstStyle/>
          <a:p>
            <a:pPr>
              <a:defRPr sz="900" b="0" strike="noStrike" spc="-1">
                <a:solidFill>
                  <a:srgbClr val="595959"/>
                </a:solidFill>
                <a:uFill>
                  <a:solidFill>
                    <a:srgbClr val="FFFFFF"/>
                  </a:solidFill>
                </a:uFill>
                <a:latin typeface="Calibri"/>
              </a:defRPr>
            </a:pPr>
            <a:endParaRPr lang="en-US"/>
          </a:p>
        </c:txPr>
        <c:crossAx val="251703536"/>
        <c:crosses val="autoZero"/>
        <c:auto val="1"/>
        <c:lblAlgn val="ctr"/>
        <c:lblOffset val="100"/>
        <c:noMultiLvlLbl val="1"/>
      </c:catAx>
      <c:valAx>
        <c:axId val="251703536"/>
        <c:scaling>
          <c:orientation val="minMax"/>
        </c:scaling>
        <c:delete val="0"/>
        <c:axPos val="l"/>
        <c:majorGridlines>
          <c:spPr>
            <a:ln w="9360">
              <a:solidFill>
                <a:srgbClr val="D9D9D9"/>
              </a:solidFill>
              <a:round/>
            </a:ln>
          </c:spPr>
        </c:majorGridlines>
        <c:numFmt formatCode="General" sourceLinked="0"/>
        <c:majorTickMark val="none"/>
        <c:minorTickMark val="none"/>
        <c:tickLblPos val="nextTo"/>
        <c:spPr>
          <a:ln w="9360">
            <a:solidFill>
              <a:srgbClr val="BFBFBF"/>
            </a:solidFill>
            <a:round/>
          </a:ln>
        </c:spPr>
        <c:txPr>
          <a:bodyPr/>
          <a:lstStyle/>
          <a:p>
            <a:pPr>
              <a:defRPr sz="900" b="0" strike="noStrike" spc="-1">
                <a:solidFill>
                  <a:srgbClr val="595959"/>
                </a:solidFill>
                <a:uFill>
                  <a:solidFill>
                    <a:srgbClr val="FFFFFF"/>
                  </a:solidFill>
                </a:uFill>
                <a:latin typeface="Calibri"/>
              </a:defRPr>
            </a:pPr>
            <a:endParaRPr lang="en-US"/>
          </a:p>
        </c:txPr>
        <c:crossAx val="251686760"/>
        <c:crosses val="autoZero"/>
        <c:crossBetween val="midCat"/>
      </c:valAx>
      <c:catAx>
        <c:axId val="251703920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202051792"/>
        <c:crosses val="autoZero"/>
        <c:auto val="1"/>
        <c:lblAlgn val="ctr"/>
        <c:lblOffset val="100"/>
        <c:noMultiLvlLbl val="1"/>
      </c:catAx>
      <c:valAx>
        <c:axId val="202051792"/>
        <c:scaling>
          <c:orientation val="minMax"/>
        </c:scaling>
        <c:delete val="1"/>
        <c:axPos val="l"/>
        <c:numFmt formatCode="General" sourceLinked="0"/>
        <c:majorTickMark val="none"/>
        <c:minorTickMark val="none"/>
        <c:tickLblPos val="nextTo"/>
        <c:crossAx val="251703920"/>
        <c:crosses val="autoZero"/>
        <c:crossBetween val="midCat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8.4987241281542406E-2"/>
          <c:y val="7.4343374387891403E-2"/>
        </c:manualLayout>
      </c:layout>
      <c:overlay val="0"/>
      <c:spPr>
        <a:noFill/>
        <a:ln>
          <a:noFill/>
        </a:ln>
      </c:spPr>
    </c:legend>
    <c:plotVisOnly val="1"/>
    <c:dispBlanksAs val="gap"/>
    <c:showDLblsOverMax val="1"/>
  </c:chart>
  <c:spPr>
    <a:solidFill>
      <a:srgbClr val="FFFFFF"/>
    </a:solidFill>
    <a:ln w="9360">
      <a:solidFill>
        <a:srgbClr val="D9D9D9"/>
      </a:solidFill>
      <a:round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c:style val="2"/>
  <c:chart>
    <c:autoTitleDeleted val="1"/>
    <c:plotArea>
      <c:layout>
        <c:manualLayout>
          <c:layoutTarget val="inner"/>
          <c:xMode val="edge"/>
          <c:yMode val="edge"/>
          <c:x val="5.6702325347797698E-2"/>
          <c:y val="3.96849749411885E-2"/>
          <c:w val="0.89910099944754096"/>
          <c:h val="0.77866421192594903"/>
        </c:manualLayout>
      </c:layout>
      <c:barChart>
        <c:barDir val="col"/>
        <c:grouping val="clustered"/>
        <c:varyColors val="0"/>
        <c:ser>
          <c:idx val="0"/>
          <c:order val="0"/>
          <c:tx>
            <c:v>max</c:v>
          </c:tx>
          <c:spPr>
            <a:solidFill>
              <a:srgbClr val="5B9BD5"/>
            </a:solidFill>
            <a:ln>
              <a:noFill/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0"/>
            <c:showCatName val="0"/>
            <c:showSerName val="0"/>
            <c:showPercent val="0"/>
            <c:showBubbleSize val="1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Humedad!$C$4:$C$15</c:f>
              <c:strCache>
                <c:ptCount val="12"/>
                <c:pt idx="0">
                  <c:v>Enero</c:v>
                </c:pt>
                <c:pt idx="1">
                  <c:v>Febrero </c:v>
                </c:pt>
                <c:pt idx="2">
                  <c:v>Marzo</c:v>
                </c:pt>
                <c:pt idx="3">
                  <c:v>Abril </c:v>
                </c:pt>
                <c:pt idx="4">
                  <c:v>Mayo 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Humedad!$D$4:$D$15</c:f>
              <c:numCache>
                <c:formatCode>0.0</c:formatCode>
                <c:ptCount val="12"/>
                <c:pt idx="1">
                  <c:v>57</c:v>
                </c:pt>
                <c:pt idx="2">
                  <c:v>57</c:v>
                </c:pt>
                <c:pt idx="3">
                  <c:v>33</c:v>
                </c:pt>
                <c:pt idx="4">
                  <c:v>0</c:v>
                </c:pt>
                <c:pt idx="5">
                  <c:v>9</c:v>
                </c:pt>
                <c:pt idx="6">
                  <c:v>0</c:v>
                </c:pt>
                <c:pt idx="7">
                  <c:v>81</c:v>
                </c:pt>
                <c:pt idx="8">
                  <c:v>0</c:v>
                </c:pt>
                <c:pt idx="9">
                  <c:v>21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B3C-4BED-9AE7-0949C5A203F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51104880"/>
        <c:axId val="251100960"/>
      </c:barChart>
      <c:lineChart>
        <c:grouping val="standard"/>
        <c:varyColors val="1"/>
        <c:ser>
          <c:idx val="1"/>
          <c:order val="1"/>
          <c:tx>
            <c:v>min</c:v>
          </c:tx>
          <c:spPr>
            <a:ln w="19080">
              <a:solidFill>
                <a:srgbClr val="ED7D31"/>
              </a:solidFill>
              <a:round/>
            </a:ln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dLblPos val="r"/>
            <c:showLegendKey val="0"/>
            <c:showVal val="0"/>
            <c:showCatName val="0"/>
            <c:showSerName val="0"/>
            <c:showPercent val="0"/>
            <c:showBubbleSize val="1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Humedad!$C$4:$C$15</c:f>
              <c:strCache>
                <c:ptCount val="12"/>
                <c:pt idx="0">
                  <c:v>Enero</c:v>
                </c:pt>
                <c:pt idx="1">
                  <c:v>Febrero </c:v>
                </c:pt>
                <c:pt idx="2">
                  <c:v>Marzo</c:v>
                </c:pt>
                <c:pt idx="3">
                  <c:v>Abril </c:v>
                </c:pt>
                <c:pt idx="4">
                  <c:v>Mayo 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Humedad!$E$4:$E$15</c:f>
              <c:numCache>
                <c:formatCode>0.0</c:formatCode>
                <c:ptCount val="12"/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B3C-4BED-9AE7-0949C5A203F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>
              <a:noFill/>
            </a:ln>
          </c:spPr>
        </c:hiLowLines>
        <c:marker val="1"/>
        <c:smooth val="0"/>
        <c:axId val="251101352"/>
        <c:axId val="251099784"/>
      </c:lineChart>
      <c:catAx>
        <c:axId val="251104880"/>
        <c:scaling>
          <c:orientation val="minMax"/>
        </c:scaling>
        <c:delete val="0"/>
        <c:axPos val="b"/>
        <c:majorGridlines>
          <c:spPr>
            <a:ln w="9360">
              <a:solidFill>
                <a:srgbClr val="D9D9D9"/>
              </a:solidFill>
              <a:round/>
            </a:ln>
          </c:spPr>
        </c:majorGridlines>
        <c:numFmt formatCode="General" sourceLinked="1"/>
        <c:majorTickMark val="none"/>
        <c:minorTickMark val="none"/>
        <c:tickLblPos val="nextTo"/>
        <c:spPr>
          <a:ln w="9360">
            <a:solidFill>
              <a:srgbClr val="BFBFBF"/>
            </a:solidFill>
            <a:round/>
          </a:ln>
        </c:spPr>
        <c:txPr>
          <a:bodyPr/>
          <a:lstStyle/>
          <a:p>
            <a:pPr>
              <a:defRPr sz="900" b="0" strike="noStrike" spc="-1">
                <a:solidFill>
                  <a:srgbClr val="595959"/>
                </a:solidFill>
                <a:uFill>
                  <a:solidFill>
                    <a:srgbClr val="FFFFFF"/>
                  </a:solidFill>
                </a:uFill>
                <a:latin typeface="Calibri"/>
              </a:defRPr>
            </a:pPr>
            <a:endParaRPr lang="en-US"/>
          </a:p>
        </c:txPr>
        <c:crossAx val="251100960"/>
        <c:crosses val="autoZero"/>
        <c:auto val="1"/>
        <c:lblAlgn val="ctr"/>
        <c:lblOffset val="100"/>
        <c:noMultiLvlLbl val="1"/>
      </c:catAx>
      <c:valAx>
        <c:axId val="251100960"/>
        <c:scaling>
          <c:orientation val="minMax"/>
        </c:scaling>
        <c:delete val="0"/>
        <c:axPos val="l"/>
        <c:majorGridlines>
          <c:spPr>
            <a:ln w="9360">
              <a:solidFill>
                <a:srgbClr val="D9D9D9"/>
              </a:solidFill>
              <a:round/>
            </a:ln>
          </c:spPr>
        </c:majorGridlines>
        <c:numFmt formatCode="General" sourceLinked="0"/>
        <c:majorTickMark val="none"/>
        <c:minorTickMark val="none"/>
        <c:tickLblPos val="nextTo"/>
        <c:spPr>
          <a:ln w="9360">
            <a:solidFill>
              <a:srgbClr val="BFBFBF"/>
            </a:solidFill>
            <a:round/>
          </a:ln>
        </c:spPr>
        <c:txPr>
          <a:bodyPr/>
          <a:lstStyle/>
          <a:p>
            <a:pPr>
              <a:defRPr sz="900" b="0" strike="noStrike" spc="-1">
                <a:solidFill>
                  <a:srgbClr val="595959"/>
                </a:solidFill>
                <a:uFill>
                  <a:solidFill>
                    <a:srgbClr val="FFFFFF"/>
                  </a:solidFill>
                </a:uFill>
                <a:latin typeface="Calibri"/>
              </a:defRPr>
            </a:pPr>
            <a:endParaRPr lang="en-US"/>
          </a:p>
        </c:txPr>
        <c:crossAx val="251104880"/>
        <c:crosses val="autoZero"/>
        <c:crossBetween val="midCat"/>
      </c:valAx>
      <c:catAx>
        <c:axId val="251101352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251099784"/>
        <c:crosses val="autoZero"/>
        <c:auto val="1"/>
        <c:lblAlgn val="ctr"/>
        <c:lblOffset val="100"/>
        <c:noMultiLvlLbl val="1"/>
      </c:catAx>
      <c:valAx>
        <c:axId val="251099784"/>
        <c:scaling>
          <c:orientation val="minMax"/>
        </c:scaling>
        <c:delete val="1"/>
        <c:axPos val="l"/>
        <c:numFmt formatCode="General" sourceLinked="0"/>
        <c:majorTickMark val="none"/>
        <c:minorTickMark val="none"/>
        <c:tickLblPos val="nextTo"/>
        <c:crossAx val="251101352"/>
        <c:crosses val="autoZero"/>
        <c:crossBetween val="midCat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6.9972894287722104E-2"/>
          <c:y val="5.7110747854515698E-2"/>
        </c:manualLayout>
      </c:layout>
      <c:overlay val="0"/>
      <c:spPr>
        <a:noFill/>
        <a:ln>
          <a:noFill/>
        </a:ln>
      </c:spPr>
    </c:legend>
    <c:plotVisOnly val="1"/>
    <c:dispBlanksAs val="gap"/>
    <c:showDLblsOverMax val="1"/>
  </c:chart>
  <c:spPr>
    <a:solidFill>
      <a:srgbClr val="FFFFFF"/>
    </a:solidFill>
    <a:ln w="9360">
      <a:solidFill>
        <a:srgbClr val="D9D9D9"/>
      </a:solidFill>
      <a:round/>
    </a:ln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c:style val="2"/>
  <c:chart>
    <c:autoTitleDeleted val="1"/>
    <c:plotArea>
      <c:layout>
        <c:manualLayout>
          <c:layoutTarget val="inner"/>
          <c:xMode val="edge"/>
          <c:yMode val="edge"/>
          <c:x val="4.4080863961392498E-2"/>
          <c:y val="3.3384983800535298E-2"/>
          <c:w val="0.874819762822588"/>
          <c:h val="0.89533737146076897"/>
        </c:manualLayout>
      </c:layout>
      <c:barChart>
        <c:barDir val="col"/>
        <c:grouping val="clustered"/>
        <c:varyColors val="0"/>
        <c:ser>
          <c:idx val="0"/>
          <c:order val="0"/>
          <c:tx>
            <c:v>10 CM</c:v>
          </c:tx>
          <c:spPr>
            <a:solidFill>
              <a:srgbClr val="5B9BD5"/>
            </a:solidFill>
            <a:ln>
              <a:noFill/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1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errBars>
            <c:errBarType val="both"/>
            <c:errValType val="cust"/>
            <c:noEndCap val="0"/>
            <c:plus>
              <c:numRef>
                <c:f>'suelos julio'!$C$18</c:f>
                <c:numCache>
                  <c:formatCode>General</c:formatCode>
                  <c:ptCount val="1"/>
                  <c:pt idx="0">
                    <c:v>1.4680749766378334</c:v>
                  </c:pt>
                </c:numCache>
              </c:numRef>
            </c:plus>
            <c:minus>
              <c:numRef>
                <c:f>'suelos julio'!$C$18</c:f>
                <c:numCache>
                  <c:formatCode>General</c:formatCode>
                  <c:ptCount val="1"/>
                  <c:pt idx="0">
                    <c:v>1.4680749766378334</c:v>
                  </c:pt>
                </c:numCache>
              </c:numRef>
            </c:minus>
          </c:errBars>
          <c:cat>
            <c:strRef>
              <c:f>'suelos julio'!$A$14:$A$17</c:f>
              <c:strCache>
                <c:ptCount val="4"/>
                <c:pt idx="0">
                  <c:v>1-7 DE JULIO</c:v>
                </c:pt>
                <c:pt idx="1">
                  <c:v>8-15 DE JULIO</c:v>
                </c:pt>
                <c:pt idx="2">
                  <c:v>16-25 DE JULIO</c:v>
                </c:pt>
                <c:pt idx="3">
                  <c:v>26-31 DE JULIO</c:v>
                </c:pt>
              </c:strCache>
            </c:strRef>
          </c:cat>
          <c:val>
            <c:numRef>
              <c:f>'suelos julio'!$C$14:$C$17</c:f>
              <c:numCache>
                <c:formatCode>General</c:formatCode>
                <c:ptCount val="4"/>
                <c:pt idx="0">
                  <c:v>31.8</c:v>
                </c:pt>
                <c:pt idx="1">
                  <c:v>33.4</c:v>
                </c:pt>
                <c:pt idx="2">
                  <c:v>34.6</c:v>
                </c:pt>
                <c:pt idx="3">
                  <c:v>31.5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69F-4CE4-A437-89CA7131F1D5}"/>
            </c:ext>
          </c:extLst>
        </c:ser>
        <c:ser>
          <c:idx val="1"/>
          <c:order val="1"/>
          <c:tx>
            <c:v>20CM</c:v>
          </c:tx>
          <c:spPr>
            <a:solidFill>
              <a:srgbClr val="ED7D31"/>
            </a:solidFill>
            <a:ln>
              <a:noFill/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1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errBars>
            <c:errBarType val="both"/>
            <c:errValType val="cust"/>
            <c:noEndCap val="0"/>
            <c:plus>
              <c:numRef>
                <c:f>'suelos julio'!$D$18</c:f>
                <c:numCache>
                  <c:formatCode>General</c:formatCode>
                  <c:ptCount val="1"/>
                  <c:pt idx="0">
                    <c:v>1.0067677268225685</c:v>
                  </c:pt>
                </c:numCache>
              </c:numRef>
            </c:plus>
            <c:minus>
              <c:numRef>
                <c:f>'suelos julio'!$D$18</c:f>
                <c:numCache>
                  <c:formatCode>General</c:formatCode>
                  <c:ptCount val="1"/>
                  <c:pt idx="0">
                    <c:v>1.0067677268225685</c:v>
                  </c:pt>
                </c:numCache>
              </c:numRef>
            </c:minus>
          </c:errBars>
          <c:cat>
            <c:strRef>
              <c:f>'suelos julio'!$A$14:$A$17</c:f>
              <c:strCache>
                <c:ptCount val="4"/>
                <c:pt idx="0">
                  <c:v>1-7 DE JULIO</c:v>
                </c:pt>
                <c:pt idx="1">
                  <c:v>8-15 DE JULIO</c:v>
                </c:pt>
                <c:pt idx="2">
                  <c:v>16-25 DE JULIO</c:v>
                </c:pt>
                <c:pt idx="3">
                  <c:v>26-31 DE JULIO</c:v>
                </c:pt>
              </c:strCache>
            </c:strRef>
          </c:cat>
          <c:val>
            <c:numRef>
              <c:f>'suelos julio'!$D$14:$D$17</c:f>
              <c:numCache>
                <c:formatCode>General</c:formatCode>
                <c:ptCount val="4"/>
                <c:pt idx="0">
                  <c:v>34.6</c:v>
                </c:pt>
                <c:pt idx="1">
                  <c:v>36.6</c:v>
                </c:pt>
                <c:pt idx="2">
                  <c:v>37.4</c:v>
                </c:pt>
                <c:pt idx="3">
                  <c:v>36.25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69F-4CE4-A437-89CA7131F1D5}"/>
            </c:ext>
          </c:extLst>
        </c:ser>
        <c:ser>
          <c:idx val="2"/>
          <c:order val="2"/>
          <c:tx>
            <c:v>30CM</c:v>
          </c:tx>
          <c:spPr>
            <a:solidFill>
              <a:srgbClr val="A5A5A5"/>
            </a:solidFill>
            <a:ln>
              <a:noFill/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1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errBars>
            <c:errBarType val="both"/>
            <c:errValType val="cust"/>
            <c:noEndCap val="0"/>
            <c:plus>
              <c:numRef>
                <c:f>'suelos julio'!$E$18</c:f>
                <c:numCache>
                  <c:formatCode>General</c:formatCode>
                  <c:ptCount val="1"/>
                  <c:pt idx="0">
                    <c:v>0.83200195568579005</c:v>
                  </c:pt>
                </c:numCache>
              </c:numRef>
            </c:plus>
            <c:minus>
              <c:numRef>
                <c:f>'suelos julio'!$E$18</c:f>
                <c:numCache>
                  <c:formatCode>General</c:formatCode>
                  <c:ptCount val="1"/>
                  <c:pt idx="0">
                    <c:v>0.83200195568579005</c:v>
                  </c:pt>
                </c:numCache>
              </c:numRef>
            </c:minus>
          </c:errBars>
          <c:cat>
            <c:strRef>
              <c:f>'suelos julio'!$A$14:$A$17</c:f>
              <c:strCache>
                <c:ptCount val="4"/>
                <c:pt idx="0">
                  <c:v>1-7 DE JULIO</c:v>
                </c:pt>
                <c:pt idx="1">
                  <c:v>8-15 DE JULIO</c:v>
                </c:pt>
                <c:pt idx="2">
                  <c:v>16-25 DE JULIO</c:v>
                </c:pt>
                <c:pt idx="3">
                  <c:v>26-31 DE JULIO</c:v>
                </c:pt>
              </c:strCache>
            </c:strRef>
          </c:cat>
          <c:val>
            <c:numRef>
              <c:f>'suelos julio'!$E$14:$E$17</c:f>
              <c:numCache>
                <c:formatCode>General</c:formatCode>
                <c:ptCount val="4"/>
                <c:pt idx="0">
                  <c:v>33.4</c:v>
                </c:pt>
                <c:pt idx="1">
                  <c:v>35.4</c:v>
                </c:pt>
                <c:pt idx="2">
                  <c:v>36.200000000000003</c:v>
                </c:pt>
                <c:pt idx="3">
                  <c:v>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69F-4CE4-A437-89CA7131F1D5}"/>
            </c:ext>
          </c:extLst>
        </c:ser>
        <c:ser>
          <c:idx val="3"/>
          <c:order val="3"/>
          <c:tx>
            <c:v>50CM</c:v>
          </c:tx>
          <c:spPr>
            <a:solidFill>
              <a:srgbClr val="FFC000"/>
            </a:solidFill>
            <a:ln>
              <a:noFill/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1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errBars>
            <c:errBarType val="both"/>
            <c:errValType val="cust"/>
            <c:noEndCap val="0"/>
            <c:plus>
              <c:numRef>
                <c:f>'suelos julio'!$F$18</c:f>
                <c:numCache>
                  <c:formatCode>General</c:formatCode>
                  <c:ptCount val="1"/>
                  <c:pt idx="0">
                    <c:v>0.52184725514977393</c:v>
                  </c:pt>
                </c:numCache>
              </c:numRef>
            </c:plus>
            <c:minus>
              <c:numRef>
                <c:f>'suelos julio'!$F$18</c:f>
                <c:numCache>
                  <c:formatCode>General</c:formatCode>
                  <c:ptCount val="1"/>
                  <c:pt idx="0">
                    <c:v>0.52184725514977393</c:v>
                  </c:pt>
                </c:numCache>
              </c:numRef>
            </c:minus>
          </c:errBars>
          <c:cat>
            <c:strRef>
              <c:f>'suelos julio'!$A$14:$A$17</c:f>
              <c:strCache>
                <c:ptCount val="4"/>
                <c:pt idx="0">
                  <c:v>1-7 DE JULIO</c:v>
                </c:pt>
                <c:pt idx="1">
                  <c:v>8-15 DE JULIO</c:v>
                </c:pt>
                <c:pt idx="2">
                  <c:v>16-25 DE JULIO</c:v>
                </c:pt>
                <c:pt idx="3">
                  <c:v>26-31 DE JULIO</c:v>
                </c:pt>
              </c:strCache>
            </c:strRef>
          </c:cat>
          <c:val>
            <c:numRef>
              <c:f>'suelos julio'!$F$14:$F$17</c:f>
              <c:numCache>
                <c:formatCode>General</c:formatCode>
                <c:ptCount val="4"/>
                <c:pt idx="0">
                  <c:v>30.4</c:v>
                </c:pt>
                <c:pt idx="1">
                  <c:v>31.8</c:v>
                </c:pt>
                <c:pt idx="2">
                  <c:v>33</c:v>
                </c:pt>
                <c:pt idx="3">
                  <c:v>33.25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69F-4CE4-A437-89CA7131F1D5}"/>
            </c:ext>
          </c:extLst>
        </c:ser>
        <c:ser>
          <c:idx val="4"/>
          <c:order val="4"/>
          <c:tx>
            <c:v>100CM</c:v>
          </c:tx>
          <c:spPr>
            <a:solidFill>
              <a:srgbClr val="548235"/>
            </a:solidFill>
            <a:ln>
              <a:noFill/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1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errBars>
            <c:errBarType val="both"/>
            <c:errValType val="cust"/>
            <c:noEndCap val="0"/>
            <c:plus>
              <c:numRef>
                <c:f>'suelos julio'!$G$18</c:f>
                <c:numCache>
                  <c:formatCode>General</c:formatCode>
                  <c:ptCount val="1"/>
                  <c:pt idx="0">
                    <c:v>0.39307160554868742</c:v>
                  </c:pt>
                </c:numCache>
              </c:numRef>
            </c:plus>
            <c:minus>
              <c:numRef>
                <c:f>'suelos julio'!$G$18</c:f>
                <c:numCache>
                  <c:formatCode>General</c:formatCode>
                  <c:ptCount val="1"/>
                  <c:pt idx="0">
                    <c:v>0.39307160554868742</c:v>
                  </c:pt>
                </c:numCache>
              </c:numRef>
            </c:minus>
          </c:errBars>
          <c:cat>
            <c:strRef>
              <c:f>'suelos julio'!$A$14:$A$17</c:f>
              <c:strCache>
                <c:ptCount val="4"/>
                <c:pt idx="0">
                  <c:v>1-7 DE JULIO</c:v>
                </c:pt>
                <c:pt idx="1">
                  <c:v>8-15 DE JULIO</c:v>
                </c:pt>
                <c:pt idx="2">
                  <c:v>16-25 DE JULIO</c:v>
                </c:pt>
                <c:pt idx="3">
                  <c:v>26-31 DE JULIO</c:v>
                </c:pt>
              </c:strCache>
            </c:strRef>
          </c:cat>
          <c:val>
            <c:numRef>
              <c:f>'suelos julio'!$G$14:$G$17</c:f>
              <c:numCache>
                <c:formatCode>General</c:formatCode>
                <c:ptCount val="4"/>
                <c:pt idx="0">
                  <c:v>26.8</c:v>
                </c:pt>
                <c:pt idx="1">
                  <c:v>27.6</c:v>
                </c:pt>
                <c:pt idx="2">
                  <c:v>29</c:v>
                </c:pt>
                <c:pt idx="3">
                  <c:v>29.5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69F-4CE4-A437-89CA7131F1D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51102136"/>
        <c:axId val="251100568"/>
      </c:barChart>
      <c:lineChart>
        <c:grouping val="standard"/>
        <c:varyColors val="1"/>
        <c:ser>
          <c:idx val="5"/>
          <c:order val="5"/>
          <c:tx>
            <c:v>AMBIENTE</c:v>
          </c:tx>
          <c:spPr>
            <a:ln w="19080">
              <a:solidFill>
                <a:srgbClr val="FF0000"/>
              </a:solidFill>
              <a:round/>
            </a:ln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dLblPos val="r"/>
            <c:showLegendKey val="0"/>
            <c:showVal val="1"/>
            <c:showCatName val="0"/>
            <c:showSerName val="0"/>
            <c:showPercent val="0"/>
            <c:showBubbleSize val="1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'suelos julio'!$A$14:$A$17</c:f>
              <c:strCache>
                <c:ptCount val="4"/>
                <c:pt idx="0">
                  <c:v>1-7 DE JULIO</c:v>
                </c:pt>
                <c:pt idx="1">
                  <c:v>8-15 DE JULIO</c:v>
                </c:pt>
                <c:pt idx="2">
                  <c:v>16-25 DE JULIO</c:v>
                </c:pt>
                <c:pt idx="3">
                  <c:v>26-31 DE JULIO</c:v>
                </c:pt>
              </c:strCache>
            </c:strRef>
          </c:cat>
          <c:val>
            <c:numRef>
              <c:f>'suelos julio'!$B$14:$B$17</c:f>
              <c:numCache>
                <c:formatCode>General</c:formatCode>
                <c:ptCount val="4"/>
                <c:pt idx="0">
                  <c:v>28.4</c:v>
                </c:pt>
                <c:pt idx="1">
                  <c:v>31</c:v>
                </c:pt>
                <c:pt idx="2">
                  <c:v>29.6</c:v>
                </c:pt>
                <c:pt idx="3" formatCode="0.0">
                  <c:v>28.25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D69F-4CE4-A437-89CA7131F1D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>
              <a:noFill/>
            </a:ln>
          </c:spPr>
        </c:hiLowLines>
        <c:marker val="1"/>
        <c:smooth val="0"/>
        <c:axId val="251100176"/>
        <c:axId val="251105272"/>
      </c:lineChart>
      <c:catAx>
        <c:axId val="251102136"/>
        <c:scaling>
          <c:orientation val="minMax"/>
        </c:scaling>
        <c:delete val="0"/>
        <c:axPos val="b"/>
        <c:majorGridlines>
          <c:spPr>
            <a:ln w="9360">
              <a:solidFill>
                <a:srgbClr val="D9D9D9"/>
              </a:solidFill>
              <a:round/>
            </a:ln>
          </c:spPr>
        </c:majorGridlines>
        <c:numFmt formatCode="General" sourceLinked="1"/>
        <c:majorTickMark val="none"/>
        <c:minorTickMark val="none"/>
        <c:tickLblPos val="nextTo"/>
        <c:spPr>
          <a:ln w="9360">
            <a:solidFill>
              <a:srgbClr val="BFBFBF"/>
            </a:solidFill>
            <a:round/>
          </a:ln>
        </c:spPr>
        <c:txPr>
          <a:bodyPr/>
          <a:lstStyle/>
          <a:p>
            <a:pPr>
              <a:defRPr sz="1050" b="0" strike="noStrike" spc="-1">
                <a:solidFill>
                  <a:srgbClr val="595959"/>
                </a:solidFill>
                <a:uFill>
                  <a:solidFill>
                    <a:srgbClr val="FFFFFF"/>
                  </a:solidFill>
                </a:uFill>
                <a:latin typeface="Calibri"/>
              </a:defRPr>
            </a:pPr>
            <a:endParaRPr lang="en-US"/>
          </a:p>
        </c:txPr>
        <c:crossAx val="251100568"/>
        <c:crosses val="autoZero"/>
        <c:auto val="1"/>
        <c:lblAlgn val="ctr"/>
        <c:lblOffset val="100"/>
        <c:noMultiLvlLbl val="1"/>
      </c:catAx>
      <c:valAx>
        <c:axId val="251100568"/>
        <c:scaling>
          <c:orientation val="minMax"/>
          <c:min val="20"/>
        </c:scaling>
        <c:delete val="0"/>
        <c:axPos val="l"/>
        <c:majorGridlines>
          <c:spPr>
            <a:ln w="9360">
              <a:solidFill>
                <a:srgbClr val="D9D9D9"/>
              </a:solidFill>
              <a:round/>
            </a:ln>
          </c:spPr>
        </c:majorGridlines>
        <c:numFmt formatCode="General" sourceLinked="0"/>
        <c:majorTickMark val="none"/>
        <c:minorTickMark val="none"/>
        <c:tickLblPos val="nextTo"/>
        <c:spPr>
          <a:ln w="9360">
            <a:solidFill>
              <a:srgbClr val="BFBFBF"/>
            </a:solidFill>
            <a:round/>
          </a:ln>
        </c:spPr>
        <c:txPr>
          <a:bodyPr/>
          <a:lstStyle/>
          <a:p>
            <a:pPr>
              <a:defRPr sz="1050" b="0" strike="noStrike" spc="-1">
                <a:solidFill>
                  <a:srgbClr val="595959"/>
                </a:solidFill>
                <a:uFill>
                  <a:solidFill>
                    <a:srgbClr val="FFFFFF"/>
                  </a:solidFill>
                </a:uFill>
                <a:latin typeface="Calibri"/>
              </a:defRPr>
            </a:pPr>
            <a:endParaRPr lang="en-US"/>
          </a:p>
        </c:txPr>
        <c:crossAx val="251102136"/>
        <c:crosses val="autoZero"/>
        <c:crossBetween val="midCat"/>
      </c:valAx>
      <c:catAx>
        <c:axId val="251100176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251105272"/>
        <c:crosses val="autoZero"/>
        <c:auto val="1"/>
        <c:lblAlgn val="ctr"/>
        <c:lblOffset val="100"/>
        <c:noMultiLvlLbl val="1"/>
      </c:catAx>
      <c:valAx>
        <c:axId val="251105272"/>
        <c:scaling>
          <c:orientation val="minMax"/>
          <c:min val="20"/>
        </c:scaling>
        <c:delete val="1"/>
        <c:axPos val="l"/>
        <c:numFmt formatCode="General" sourceLinked="0"/>
        <c:majorTickMark val="none"/>
        <c:minorTickMark val="none"/>
        <c:tickLblPos val="nextTo"/>
        <c:crossAx val="251100176"/>
        <c:crosses val="autoZero"/>
        <c:crossBetween val="midCat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4.0263478028662099E-2"/>
          <c:y val="3.8772781648019103E-2"/>
        </c:manualLayout>
      </c:layout>
      <c:overlay val="0"/>
      <c:spPr>
        <a:noFill/>
        <a:ln>
          <a:noFill/>
        </a:ln>
      </c:spPr>
    </c:legend>
    <c:plotVisOnly val="1"/>
    <c:dispBlanksAs val="gap"/>
    <c:showDLblsOverMax val="1"/>
  </c:chart>
  <c:spPr>
    <a:solidFill>
      <a:srgbClr val="FFFFFF"/>
    </a:solidFill>
    <a:ln w="9360">
      <a:solidFill>
        <a:srgbClr val="D9D9D9"/>
      </a:solidFill>
      <a:round/>
    </a:ln>
  </c:spPr>
  <c:printSettings>
    <c:headerFooter/>
    <c:pageMargins b="0.75" l="0.7" r="0.7" t="0.75" header="0.3" footer="0.3"/>
    <c:pageSetup/>
  </c:printSettings>
</c:chartSpac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13</xdr:col>
      <xdr:colOff>567360</xdr:colOff>
      <xdr:row>47</xdr:row>
      <xdr:rowOff>24840</xdr:rowOff>
    </xdr:to>
    <xdr:sp macro="" textlink="">
      <xdr:nvSpPr>
        <xdr:cNvPr id="2" name="CustomShape 1" hidden="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0" y="0"/>
          <a:ext cx="12940200" cy="9520920"/>
        </a:xfrm>
        <a:prstGeom prst="rect">
          <a:avLst/>
        </a:prstGeom>
        <a:solidFill>
          <a:srgbClr val="FFFFFF"/>
        </a:solidFill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13</xdr:col>
      <xdr:colOff>567360</xdr:colOff>
      <xdr:row>47</xdr:row>
      <xdr:rowOff>24840</xdr:rowOff>
    </xdr:to>
    <xdr:sp macro="" textlink="">
      <xdr:nvSpPr>
        <xdr:cNvPr id="3" name="CustomShape 1" hidden="1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0" y="0"/>
          <a:ext cx="12940200" cy="9520920"/>
        </a:xfrm>
        <a:prstGeom prst="rect">
          <a:avLst/>
        </a:prstGeom>
        <a:solidFill>
          <a:srgbClr val="FFFFFF"/>
        </a:solidFill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13</xdr:col>
      <xdr:colOff>567360</xdr:colOff>
      <xdr:row>47</xdr:row>
      <xdr:rowOff>24840</xdr:rowOff>
    </xdr:to>
    <xdr:sp macro="" textlink="">
      <xdr:nvSpPr>
        <xdr:cNvPr id="4" name="CustomShape 1" hidden="1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/>
      </xdr:nvSpPr>
      <xdr:spPr>
        <a:xfrm>
          <a:off x="0" y="0"/>
          <a:ext cx="12940200" cy="9520920"/>
        </a:xfrm>
        <a:prstGeom prst="rect">
          <a:avLst/>
        </a:prstGeom>
        <a:solidFill>
          <a:srgbClr val="FFFFFF"/>
        </a:solidFill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13</xdr:col>
      <xdr:colOff>567360</xdr:colOff>
      <xdr:row>47</xdr:row>
      <xdr:rowOff>24840</xdr:rowOff>
    </xdr:to>
    <xdr:sp macro="" textlink="">
      <xdr:nvSpPr>
        <xdr:cNvPr id="5" name="CustomShape 1" hidden="1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/>
      </xdr:nvSpPr>
      <xdr:spPr>
        <a:xfrm>
          <a:off x="0" y="0"/>
          <a:ext cx="12940200" cy="9520920"/>
        </a:xfrm>
        <a:prstGeom prst="rect">
          <a:avLst/>
        </a:prstGeom>
        <a:solidFill>
          <a:srgbClr val="FFFFFF"/>
        </a:solidFill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13</xdr:col>
      <xdr:colOff>567360</xdr:colOff>
      <xdr:row>47</xdr:row>
      <xdr:rowOff>24840</xdr:rowOff>
    </xdr:to>
    <xdr:sp macro="" textlink="">
      <xdr:nvSpPr>
        <xdr:cNvPr id="6" name="CustomShape 1" hidden="1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/>
      </xdr:nvSpPr>
      <xdr:spPr>
        <a:xfrm>
          <a:off x="0" y="0"/>
          <a:ext cx="12940200" cy="9520920"/>
        </a:xfrm>
        <a:prstGeom prst="rect">
          <a:avLst/>
        </a:prstGeom>
        <a:solidFill>
          <a:srgbClr val="FFFFFF"/>
        </a:solidFill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13</xdr:col>
      <xdr:colOff>567360</xdr:colOff>
      <xdr:row>47</xdr:row>
      <xdr:rowOff>24840</xdr:rowOff>
    </xdr:to>
    <xdr:sp macro="" textlink="">
      <xdr:nvSpPr>
        <xdr:cNvPr id="7" name="CustomShape 1" hidden="1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/>
      </xdr:nvSpPr>
      <xdr:spPr>
        <a:xfrm>
          <a:off x="0" y="0"/>
          <a:ext cx="12940200" cy="9520920"/>
        </a:xfrm>
        <a:prstGeom prst="rect">
          <a:avLst/>
        </a:prstGeom>
        <a:solidFill>
          <a:srgbClr val="FFFFFF"/>
        </a:solidFill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13</xdr:col>
      <xdr:colOff>567360</xdr:colOff>
      <xdr:row>47</xdr:row>
      <xdr:rowOff>24840</xdr:rowOff>
    </xdr:to>
    <xdr:sp macro="" textlink="">
      <xdr:nvSpPr>
        <xdr:cNvPr id="8" name="CustomShape 1" hidden="1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/>
      </xdr:nvSpPr>
      <xdr:spPr>
        <a:xfrm>
          <a:off x="0" y="0"/>
          <a:ext cx="12940200" cy="9520920"/>
        </a:xfrm>
        <a:prstGeom prst="rect">
          <a:avLst/>
        </a:prstGeom>
        <a:solidFill>
          <a:srgbClr val="FFFFFF"/>
        </a:solidFill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13</xdr:col>
      <xdr:colOff>567360</xdr:colOff>
      <xdr:row>47</xdr:row>
      <xdr:rowOff>24840</xdr:rowOff>
    </xdr:to>
    <xdr:sp macro="" textlink="">
      <xdr:nvSpPr>
        <xdr:cNvPr id="9" name="CustomShape 1" hidden="1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/>
      </xdr:nvSpPr>
      <xdr:spPr>
        <a:xfrm>
          <a:off x="0" y="0"/>
          <a:ext cx="12940200" cy="9520920"/>
        </a:xfrm>
        <a:prstGeom prst="rect">
          <a:avLst/>
        </a:prstGeom>
        <a:solidFill>
          <a:srgbClr val="FFFFFF"/>
        </a:solidFill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13</xdr:col>
      <xdr:colOff>567360</xdr:colOff>
      <xdr:row>47</xdr:row>
      <xdr:rowOff>24840</xdr:rowOff>
    </xdr:to>
    <xdr:sp macro="" textlink="">
      <xdr:nvSpPr>
        <xdr:cNvPr id="10" name="CustomShape 1" hidden="1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/>
      </xdr:nvSpPr>
      <xdr:spPr>
        <a:xfrm>
          <a:off x="0" y="0"/>
          <a:ext cx="12940200" cy="9520920"/>
        </a:xfrm>
        <a:prstGeom prst="rect">
          <a:avLst/>
        </a:prstGeom>
        <a:solidFill>
          <a:srgbClr val="FFFFFF"/>
        </a:solidFill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13</xdr:col>
      <xdr:colOff>567360</xdr:colOff>
      <xdr:row>47</xdr:row>
      <xdr:rowOff>24840</xdr:rowOff>
    </xdr:to>
    <xdr:sp macro="" textlink="">
      <xdr:nvSpPr>
        <xdr:cNvPr id="11" name="CustomShape 1" hidden="1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/>
      </xdr:nvSpPr>
      <xdr:spPr>
        <a:xfrm>
          <a:off x="0" y="0"/>
          <a:ext cx="12940200" cy="9520920"/>
        </a:xfrm>
        <a:prstGeom prst="rect">
          <a:avLst/>
        </a:prstGeom>
        <a:solidFill>
          <a:srgbClr val="FFFFFF"/>
        </a:solidFill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13</xdr:col>
      <xdr:colOff>567360</xdr:colOff>
      <xdr:row>47</xdr:row>
      <xdr:rowOff>24840</xdr:rowOff>
    </xdr:to>
    <xdr:sp macro="" textlink="">
      <xdr:nvSpPr>
        <xdr:cNvPr id="12" name="CustomShape 1" hidden="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/>
      </xdr:nvSpPr>
      <xdr:spPr>
        <a:xfrm>
          <a:off x="0" y="0"/>
          <a:ext cx="12940200" cy="9520920"/>
        </a:xfrm>
        <a:prstGeom prst="rect">
          <a:avLst/>
        </a:prstGeom>
        <a:solidFill>
          <a:srgbClr val="FFFFFF"/>
        </a:solidFill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13</xdr:col>
      <xdr:colOff>567360</xdr:colOff>
      <xdr:row>47</xdr:row>
      <xdr:rowOff>24840</xdr:rowOff>
    </xdr:to>
    <xdr:sp macro="" textlink="">
      <xdr:nvSpPr>
        <xdr:cNvPr id="13" name="CustomShape 1" hidden="1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/>
      </xdr:nvSpPr>
      <xdr:spPr>
        <a:xfrm>
          <a:off x="0" y="0"/>
          <a:ext cx="12940200" cy="9520920"/>
        </a:xfrm>
        <a:prstGeom prst="rect">
          <a:avLst/>
        </a:prstGeom>
        <a:solidFill>
          <a:srgbClr val="FFFFFF"/>
        </a:solidFill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13</xdr:col>
      <xdr:colOff>567360</xdr:colOff>
      <xdr:row>47</xdr:row>
      <xdr:rowOff>24840</xdr:rowOff>
    </xdr:to>
    <xdr:sp macro="" textlink="">
      <xdr:nvSpPr>
        <xdr:cNvPr id="14" name="CustomShape 1" hidden="1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/>
      </xdr:nvSpPr>
      <xdr:spPr>
        <a:xfrm>
          <a:off x="0" y="0"/>
          <a:ext cx="12940200" cy="9520920"/>
        </a:xfrm>
        <a:prstGeom prst="rect">
          <a:avLst/>
        </a:prstGeom>
        <a:solidFill>
          <a:srgbClr val="FFFFFF"/>
        </a:solidFill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13</xdr:col>
      <xdr:colOff>567360</xdr:colOff>
      <xdr:row>47</xdr:row>
      <xdr:rowOff>24840</xdr:rowOff>
    </xdr:to>
    <xdr:sp macro="" textlink="">
      <xdr:nvSpPr>
        <xdr:cNvPr id="15" name="CustomShape 1" hidden="1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SpPr/>
      </xdr:nvSpPr>
      <xdr:spPr>
        <a:xfrm>
          <a:off x="0" y="0"/>
          <a:ext cx="12940200" cy="9520920"/>
        </a:xfrm>
        <a:prstGeom prst="rect">
          <a:avLst/>
        </a:prstGeom>
        <a:solidFill>
          <a:srgbClr val="FFFFFF"/>
        </a:solidFill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13</xdr:col>
      <xdr:colOff>567360</xdr:colOff>
      <xdr:row>47</xdr:row>
      <xdr:rowOff>24840</xdr:rowOff>
    </xdr:to>
    <xdr:sp macro="" textlink="">
      <xdr:nvSpPr>
        <xdr:cNvPr id="16" name="CustomShape 1" hidden="1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SpPr/>
      </xdr:nvSpPr>
      <xdr:spPr>
        <a:xfrm>
          <a:off x="0" y="0"/>
          <a:ext cx="12940200" cy="9520920"/>
        </a:xfrm>
        <a:prstGeom prst="rect">
          <a:avLst/>
        </a:prstGeom>
        <a:solidFill>
          <a:srgbClr val="FFFFFF"/>
        </a:solidFill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13</xdr:col>
      <xdr:colOff>567360</xdr:colOff>
      <xdr:row>47</xdr:row>
      <xdr:rowOff>24840</xdr:rowOff>
    </xdr:to>
    <xdr:sp macro="" textlink="">
      <xdr:nvSpPr>
        <xdr:cNvPr id="17" name="CustomShape 1" hidden="1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SpPr/>
      </xdr:nvSpPr>
      <xdr:spPr>
        <a:xfrm>
          <a:off x="0" y="0"/>
          <a:ext cx="12940200" cy="9520920"/>
        </a:xfrm>
        <a:prstGeom prst="rect">
          <a:avLst/>
        </a:prstGeom>
        <a:solidFill>
          <a:srgbClr val="FFFFFF"/>
        </a:solidFill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13</xdr:col>
      <xdr:colOff>567360</xdr:colOff>
      <xdr:row>47</xdr:row>
      <xdr:rowOff>24840</xdr:rowOff>
    </xdr:to>
    <xdr:sp macro="" textlink="">
      <xdr:nvSpPr>
        <xdr:cNvPr id="18" name="CustomShape 1" hidden="1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SpPr/>
      </xdr:nvSpPr>
      <xdr:spPr>
        <a:xfrm>
          <a:off x="0" y="0"/>
          <a:ext cx="12940200" cy="9520920"/>
        </a:xfrm>
        <a:prstGeom prst="rect">
          <a:avLst/>
        </a:prstGeom>
        <a:solidFill>
          <a:srgbClr val="FFFFFF"/>
        </a:solidFill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13</xdr:col>
      <xdr:colOff>567360</xdr:colOff>
      <xdr:row>47</xdr:row>
      <xdr:rowOff>24840</xdr:rowOff>
    </xdr:to>
    <xdr:sp macro="" textlink="">
      <xdr:nvSpPr>
        <xdr:cNvPr id="19" name="CustomShape 1" hidden="1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/>
      </xdr:nvSpPr>
      <xdr:spPr>
        <a:xfrm>
          <a:off x="0" y="0"/>
          <a:ext cx="12940200" cy="9520920"/>
        </a:xfrm>
        <a:prstGeom prst="rect">
          <a:avLst/>
        </a:prstGeom>
        <a:solidFill>
          <a:srgbClr val="FFFFFF"/>
        </a:solidFill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13</xdr:col>
      <xdr:colOff>567360</xdr:colOff>
      <xdr:row>47</xdr:row>
      <xdr:rowOff>24840</xdr:rowOff>
    </xdr:to>
    <xdr:sp macro="" textlink="">
      <xdr:nvSpPr>
        <xdr:cNvPr id="20" name="CustomShape 1" hidden="1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SpPr/>
      </xdr:nvSpPr>
      <xdr:spPr>
        <a:xfrm>
          <a:off x="0" y="0"/>
          <a:ext cx="12940200" cy="9520920"/>
        </a:xfrm>
        <a:prstGeom prst="rect">
          <a:avLst/>
        </a:prstGeom>
        <a:solidFill>
          <a:srgbClr val="FFFFFF"/>
        </a:solidFill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13</xdr:col>
      <xdr:colOff>567360</xdr:colOff>
      <xdr:row>47</xdr:row>
      <xdr:rowOff>24840</xdr:rowOff>
    </xdr:to>
    <xdr:sp macro="" textlink="">
      <xdr:nvSpPr>
        <xdr:cNvPr id="21" name="CustomShape 1" hidden="1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SpPr/>
      </xdr:nvSpPr>
      <xdr:spPr>
        <a:xfrm>
          <a:off x="0" y="0"/>
          <a:ext cx="12940200" cy="9520920"/>
        </a:xfrm>
        <a:prstGeom prst="rect">
          <a:avLst/>
        </a:prstGeom>
        <a:solidFill>
          <a:srgbClr val="FFFFFF"/>
        </a:solidFill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13</xdr:col>
      <xdr:colOff>567360</xdr:colOff>
      <xdr:row>47</xdr:row>
      <xdr:rowOff>24840</xdr:rowOff>
    </xdr:to>
    <xdr:sp macro="" textlink="">
      <xdr:nvSpPr>
        <xdr:cNvPr id="22" name="CustomShape 1" hidden="1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SpPr/>
      </xdr:nvSpPr>
      <xdr:spPr>
        <a:xfrm>
          <a:off x="0" y="0"/>
          <a:ext cx="12940200" cy="9520920"/>
        </a:xfrm>
        <a:prstGeom prst="rect">
          <a:avLst/>
        </a:prstGeom>
        <a:solidFill>
          <a:srgbClr val="FFFFFF"/>
        </a:solidFill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13</xdr:col>
      <xdr:colOff>567360</xdr:colOff>
      <xdr:row>47</xdr:row>
      <xdr:rowOff>24840</xdr:rowOff>
    </xdr:to>
    <xdr:sp macro="" textlink="">
      <xdr:nvSpPr>
        <xdr:cNvPr id="23" name="CustomShape 1" hidden="1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SpPr/>
      </xdr:nvSpPr>
      <xdr:spPr>
        <a:xfrm>
          <a:off x="0" y="0"/>
          <a:ext cx="12940200" cy="9520920"/>
        </a:xfrm>
        <a:prstGeom prst="rect">
          <a:avLst/>
        </a:prstGeom>
        <a:solidFill>
          <a:srgbClr val="FFFFFF"/>
        </a:solidFill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13</xdr:col>
      <xdr:colOff>567360</xdr:colOff>
      <xdr:row>47</xdr:row>
      <xdr:rowOff>24840</xdr:rowOff>
    </xdr:to>
    <xdr:sp macro="" textlink="">
      <xdr:nvSpPr>
        <xdr:cNvPr id="24" name="CustomShape 1" hidden="1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SpPr/>
      </xdr:nvSpPr>
      <xdr:spPr>
        <a:xfrm>
          <a:off x="0" y="0"/>
          <a:ext cx="12940200" cy="9520920"/>
        </a:xfrm>
        <a:prstGeom prst="rect">
          <a:avLst/>
        </a:prstGeom>
        <a:solidFill>
          <a:srgbClr val="FFFFFF"/>
        </a:solidFill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13</xdr:col>
      <xdr:colOff>567360</xdr:colOff>
      <xdr:row>47</xdr:row>
      <xdr:rowOff>24840</xdr:rowOff>
    </xdr:to>
    <xdr:sp macro="" textlink="">
      <xdr:nvSpPr>
        <xdr:cNvPr id="25" name="CustomShape 1" hidden="1">
          <a:extLst>
            <a:ext uri="{FF2B5EF4-FFF2-40B4-BE49-F238E27FC236}">
              <a16:creationId xmlns:a16="http://schemas.microsoft.com/office/drawing/2014/main" id="{00000000-0008-0000-0000-000019000000}"/>
            </a:ext>
          </a:extLst>
        </xdr:cNvPr>
        <xdr:cNvSpPr/>
      </xdr:nvSpPr>
      <xdr:spPr>
        <a:xfrm>
          <a:off x="0" y="0"/>
          <a:ext cx="12940200" cy="9520920"/>
        </a:xfrm>
        <a:prstGeom prst="rect">
          <a:avLst/>
        </a:prstGeom>
        <a:solidFill>
          <a:srgbClr val="FFFFFF"/>
        </a:solidFill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13</xdr:col>
      <xdr:colOff>567360</xdr:colOff>
      <xdr:row>47</xdr:row>
      <xdr:rowOff>24840</xdr:rowOff>
    </xdr:to>
    <xdr:sp macro="" textlink="">
      <xdr:nvSpPr>
        <xdr:cNvPr id="26" name="CustomShape 1" hidden="1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SpPr/>
      </xdr:nvSpPr>
      <xdr:spPr>
        <a:xfrm>
          <a:off x="0" y="0"/>
          <a:ext cx="12940200" cy="9520920"/>
        </a:xfrm>
        <a:prstGeom prst="rect">
          <a:avLst/>
        </a:prstGeom>
        <a:solidFill>
          <a:srgbClr val="FFFFFF"/>
        </a:solidFill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13</xdr:col>
      <xdr:colOff>567360</xdr:colOff>
      <xdr:row>47</xdr:row>
      <xdr:rowOff>24840</xdr:rowOff>
    </xdr:to>
    <xdr:sp macro="" textlink="">
      <xdr:nvSpPr>
        <xdr:cNvPr id="27" name="CustomShape 1" hidden="1">
          <a:extLst>
            <a:ext uri="{FF2B5EF4-FFF2-40B4-BE49-F238E27FC236}">
              <a16:creationId xmlns:a16="http://schemas.microsoft.com/office/drawing/2014/main" id="{00000000-0008-0000-0000-00001B000000}"/>
            </a:ext>
          </a:extLst>
        </xdr:cNvPr>
        <xdr:cNvSpPr/>
      </xdr:nvSpPr>
      <xdr:spPr>
        <a:xfrm>
          <a:off x="0" y="0"/>
          <a:ext cx="12940200" cy="9520920"/>
        </a:xfrm>
        <a:prstGeom prst="rect">
          <a:avLst/>
        </a:prstGeom>
        <a:solidFill>
          <a:srgbClr val="FFFFFF"/>
        </a:solidFill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13</xdr:col>
      <xdr:colOff>567360</xdr:colOff>
      <xdr:row>47</xdr:row>
      <xdr:rowOff>24840</xdr:rowOff>
    </xdr:to>
    <xdr:sp macro="" textlink="">
      <xdr:nvSpPr>
        <xdr:cNvPr id="28" name="CustomShape 1" hidden="1">
          <a:extLst>
            <a:ext uri="{FF2B5EF4-FFF2-40B4-BE49-F238E27FC236}">
              <a16:creationId xmlns:a16="http://schemas.microsoft.com/office/drawing/2014/main" id="{00000000-0008-0000-0000-00001C000000}"/>
            </a:ext>
          </a:extLst>
        </xdr:cNvPr>
        <xdr:cNvSpPr/>
      </xdr:nvSpPr>
      <xdr:spPr>
        <a:xfrm>
          <a:off x="0" y="0"/>
          <a:ext cx="12940200" cy="9520920"/>
        </a:xfrm>
        <a:prstGeom prst="rect">
          <a:avLst/>
        </a:prstGeom>
        <a:solidFill>
          <a:srgbClr val="FFFFFF"/>
        </a:solidFill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13</xdr:col>
      <xdr:colOff>567360</xdr:colOff>
      <xdr:row>47</xdr:row>
      <xdr:rowOff>24840</xdr:rowOff>
    </xdr:to>
    <xdr:sp macro="" textlink="">
      <xdr:nvSpPr>
        <xdr:cNvPr id="29" name="CustomShape 1" hidden="1">
          <a:extLst>
            <a:ext uri="{FF2B5EF4-FFF2-40B4-BE49-F238E27FC236}">
              <a16:creationId xmlns:a16="http://schemas.microsoft.com/office/drawing/2014/main" id="{00000000-0008-0000-0000-00001D000000}"/>
            </a:ext>
          </a:extLst>
        </xdr:cNvPr>
        <xdr:cNvSpPr/>
      </xdr:nvSpPr>
      <xdr:spPr>
        <a:xfrm>
          <a:off x="0" y="0"/>
          <a:ext cx="12940200" cy="9520920"/>
        </a:xfrm>
        <a:prstGeom prst="rect">
          <a:avLst/>
        </a:prstGeom>
        <a:solidFill>
          <a:srgbClr val="FFFFFF"/>
        </a:solidFill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13</xdr:col>
      <xdr:colOff>567360</xdr:colOff>
      <xdr:row>47</xdr:row>
      <xdr:rowOff>24840</xdr:rowOff>
    </xdr:to>
    <xdr:sp macro="" textlink="">
      <xdr:nvSpPr>
        <xdr:cNvPr id="30" name="CustomShape 1" hidden="1">
          <a:extLst>
            <a:ext uri="{FF2B5EF4-FFF2-40B4-BE49-F238E27FC236}">
              <a16:creationId xmlns:a16="http://schemas.microsoft.com/office/drawing/2014/main" id="{00000000-0008-0000-0000-00001E000000}"/>
            </a:ext>
          </a:extLst>
        </xdr:cNvPr>
        <xdr:cNvSpPr/>
      </xdr:nvSpPr>
      <xdr:spPr>
        <a:xfrm>
          <a:off x="0" y="0"/>
          <a:ext cx="12940200" cy="9520920"/>
        </a:xfrm>
        <a:prstGeom prst="rect">
          <a:avLst/>
        </a:prstGeom>
        <a:solidFill>
          <a:srgbClr val="FFFFFF"/>
        </a:solidFill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13</xdr:col>
      <xdr:colOff>567360</xdr:colOff>
      <xdr:row>47</xdr:row>
      <xdr:rowOff>24840</xdr:rowOff>
    </xdr:to>
    <xdr:sp macro="" textlink="">
      <xdr:nvSpPr>
        <xdr:cNvPr id="31" name="CustomShape 1" hidden="1">
          <a:extLst>
            <a:ext uri="{FF2B5EF4-FFF2-40B4-BE49-F238E27FC236}">
              <a16:creationId xmlns:a16="http://schemas.microsoft.com/office/drawing/2014/main" id="{00000000-0008-0000-0000-00001F000000}"/>
            </a:ext>
          </a:extLst>
        </xdr:cNvPr>
        <xdr:cNvSpPr/>
      </xdr:nvSpPr>
      <xdr:spPr>
        <a:xfrm>
          <a:off x="0" y="0"/>
          <a:ext cx="12940200" cy="9520920"/>
        </a:xfrm>
        <a:prstGeom prst="rect">
          <a:avLst/>
        </a:prstGeom>
        <a:solidFill>
          <a:srgbClr val="FFFFFF"/>
        </a:solidFill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13</xdr:col>
      <xdr:colOff>567360</xdr:colOff>
      <xdr:row>47</xdr:row>
      <xdr:rowOff>24840</xdr:rowOff>
    </xdr:to>
    <xdr:sp macro="" textlink="">
      <xdr:nvSpPr>
        <xdr:cNvPr id="32" name="CustomShape 1" hidden="1">
          <a:extLst>
            <a:ext uri="{FF2B5EF4-FFF2-40B4-BE49-F238E27FC236}">
              <a16:creationId xmlns:a16="http://schemas.microsoft.com/office/drawing/2014/main" id="{00000000-0008-0000-0000-000020000000}"/>
            </a:ext>
          </a:extLst>
        </xdr:cNvPr>
        <xdr:cNvSpPr/>
      </xdr:nvSpPr>
      <xdr:spPr>
        <a:xfrm>
          <a:off x="0" y="0"/>
          <a:ext cx="12940200" cy="9520920"/>
        </a:xfrm>
        <a:prstGeom prst="rect">
          <a:avLst/>
        </a:prstGeom>
        <a:solidFill>
          <a:srgbClr val="FFFFFF"/>
        </a:solidFill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13</xdr:col>
      <xdr:colOff>567360</xdr:colOff>
      <xdr:row>47</xdr:row>
      <xdr:rowOff>24840</xdr:rowOff>
    </xdr:to>
    <xdr:sp macro="" textlink="">
      <xdr:nvSpPr>
        <xdr:cNvPr id="33" name="CustomShape 1" hidden="1">
          <a:extLst>
            <a:ext uri="{FF2B5EF4-FFF2-40B4-BE49-F238E27FC236}">
              <a16:creationId xmlns:a16="http://schemas.microsoft.com/office/drawing/2014/main" id="{00000000-0008-0000-0000-000021000000}"/>
            </a:ext>
          </a:extLst>
        </xdr:cNvPr>
        <xdr:cNvSpPr/>
      </xdr:nvSpPr>
      <xdr:spPr>
        <a:xfrm>
          <a:off x="0" y="0"/>
          <a:ext cx="12940200" cy="9520920"/>
        </a:xfrm>
        <a:prstGeom prst="rect">
          <a:avLst/>
        </a:prstGeom>
        <a:solidFill>
          <a:srgbClr val="FFFFFF"/>
        </a:solidFill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13</xdr:col>
      <xdr:colOff>567360</xdr:colOff>
      <xdr:row>47</xdr:row>
      <xdr:rowOff>24840</xdr:rowOff>
    </xdr:to>
    <xdr:sp macro="" textlink="">
      <xdr:nvSpPr>
        <xdr:cNvPr id="34" name="CustomShape 1" hidden="1">
          <a:extLst>
            <a:ext uri="{FF2B5EF4-FFF2-40B4-BE49-F238E27FC236}">
              <a16:creationId xmlns:a16="http://schemas.microsoft.com/office/drawing/2014/main" id="{00000000-0008-0000-0000-000022000000}"/>
            </a:ext>
          </a:extLst>
        </xdr:cNvPr>
        <xdr:cNvSpPr/>
      </xdr:nvSpPr>
      <xdr:spPr>
        <a:xfrm>
          <a:off x="0" y="0"/>
          <a:ext cx="12940200" cy="9520920"/>
        </a:xfrm>
        <a:prstGeom prst="rect">
          <a:avLst/>
        </a:prstGeom>
        <a:solidFill>
          <a:srgbClr val="FFFFFF"/>
        </a:solidFill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13</xdr:col>
      <xdr:colOff>567360</xdr:colOff>
      <xdr:row>47</xdr:row>
      <xdr:rowOff>24840</xdr:rowOff>
    </xdr:to>
    <xdr:sp macro="" textlink="">
      <xdr:nvSpPr>
        <xdr:cNvPr id="35" name="CustomShape 1" hidden="1">
          <a:extLst>
            <a:ext uri="{FF2B5EF4-FFF2-40B4-BE49-F238E27FC236}">
              <a16:creationId xmlns:a16="http://schemas.microsoft.com/office/drawing/2014/main" id="{00000000-0008-0000-0000-000023000000}"/>
            </a:ext>
          </a:extLst>
        </xdr:cNvPr>
        <xdr:cNvSpPr/>
      </xdr:nvSpPr>
      <xdr:spPr>
        <a:xfrm>
          <a:off x="0" y="0"/>
          <a:ext cx="12940200" cy="9520920"/>
        </a:xfrm>
        <a:prstGeom prst="rect">
          <a:avLst/>
        </a:prstGeom>
        <a:solidFill>
          <a:srgbClr val="FFFFFF"/>
        </a:solidFill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13</xdr:col>
      <xdr:colOff>567360</xdr:colOff>
      <xdr:row>47</xdr:row>
      <xdr:rowOff>24840</xdr:rowOff>
    </xdr:to>
    <xdr:sp macro="" textlink="">
      <xdr:nvSpPr>
        <xdr:cNvPr id="36" name="CustomShape 1" hidden="1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/>
      </xdr:nvSpPr>
      <xdr:spPr>
        <a:xfrm>
          <a:off x="0" y="0"/>
          <a:ext cx="12940200" cy="9520920"/>
        </a:xfrm>
        <a:prstGeom prst="rect">
          <a:avLst/>
        </a:prstGeom>
        <a:solidFill>
          <a:srgbClr val="FFFFFF"/>
        </a:solidFill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13</xdr:col>
      <xdr:colOff>567360</xdr:colOff>
      <xdr:row>47</xdr:row>
      <xdr:rowOff>24840</xdr:rowOff>
    </xdr:to>
    <xdr:sp macro="" textlink="">
      <xdr:nvSpPr>
        <xdr:cNvPr id="37" name="CustomShape 1" hidden="1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/>
      </xdr:nvSpPr>
      <xdr:spPr>
        <a:xfrm>
          <a:off x="0" y="0"/>
          <a:ext cx="12940200" cy="9520920"/>
        </a:xfrm>
        <a:prstGeom prst="rect">
          <a:avLst/>
        </a:prstGeom>
        <a:solidFill>
          <a:srgbClr val="FFFFFF"/>
        </a:solidFill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13</xdr:col>
      <xdr:colOff>567360</xdr:colOff>
      <xdr:row>47</xdr:row>
      <xdr:rowOff>24840</xdr:rowOff>
    </xdr:to>
    <xdr:sp macro="" textlink="">
      <xdr:nvSpPr>
        <xdr:cNvPr id="38" name="CustomShape 1" hidden="1">
          <a:extLst>
            <a:ext uri="{FF2B5EF4-FFF2-40B4-BE49-F238E27FC236}">
              <a16:creationId xmlns:a16="http://schemas.microsoft.com/office/drawing/2014/main" id="{00000000-0008-0000-0000-000026000000}"/>
            </a:ext>
          </a:extLst>
        </xdr:cNvPr>
        <xdr:cNvSpPr/>
      </xdr:nvSpPr>
      <xdr:spPr>
        <a:xfrm>
          <a:off x="0" y="0"/>
          <a:ext cx="12940200" cy="9520920"/>
        </a:xfrm>
        <a:prstGeom prst="rect">
          <a:avLst/>
        </a:prstGeom>
        <a:solidFill>
          <a:srgbClr val="FFFFFF"/>
        </a:solidFill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13</xdr:col>
      <xdr:colOff>567360</xdr:colOff>
      <xdr:row>47</xdr:row>
      <xdr:rowOff>24840</xdr:rowOff>
    </xdr:to>
    <xdr:sp macro="" textlink="">
      <xdr:nvSpPr>
        <xdr:cNvPr id="39" name="CustomShape 1" hidden="1">
          <a:extLst>
            <a:ext uri="{FF2B5EF4-FFF2-40B4-BE49-F238E27FC236}">
              <a16:creationId xmlns:a16="http://schemas.microsoft.com/office/drawing/2014/main" id="{00000000-0008-0000-0000-000027000000}"/>
            </a:ext>
          </a:extLst>
        </xdr:cNvPr>
        <xdr:cNvSpPr/>
      </xdr:nvSpPr>
      <xdr:spPr>
        <a:xfrm>
          <a:off x="0" y="0"/>
          <a:ext cx="12940200" cy="9520920"/>
        </a:xfrm>
        <a:prstGeom prst="rect">
          <a:avLst/>
        </a:prstGeom>
        <a:solidFill>
          <a:srgbClr val="FFFFFF"/>
        </a:solidFill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13</xdr:col>
      <xdr:colOff>567360</xdr:colOff>
      <xdr:row>47</xdr:row>
      <xdr:rowOff>24840</xdr:rowOff>
    </xdr:to>
    <xdr:sp macro="" textlink="">
      <xdr:nvSpPr>
        <xdr:cNvPr id="40" name="CustomShape 1" hidden="1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SpPr/>
      </xdr:nvSpPr>
      <xdr:spPr>
        <a:xfrm>
          <a:off x="0" y="0"/>
          <a:ext cx="12940200" cy="9520920"/>
        </a:xfrm>
        <a:prstGeom prst="rect">
          <a:avLst/>
        </a:prstGeom>
        <a:solidFill>
          <a:srgbClr val="FFFFFF"/>
        </a:solidFill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13</xdr:col>
      <xdr:colOff>567360</xdr:colOff>
      <xdr:row>47</xdr:row>
      <xdr:rowOff>24840</xdr:rowOff>
    </xdr:to>
    <xdr:sp macro="" textlink="">
      <xdr:nvSpPr>
        <xdr:cNvPr id="41" name="CustomShape 1" hidden="1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SpPr/>
      </xdr:nvSpPr>
      <xdr:spPr>
        <a:xfrm>
          <a:off x="0" y="0"/>
          <a:ext cx="12940200" cy="9520920"/>
        </a:xfrm>
        <a:prstGeom prst="rect">
          <a:avLst/>
        </a:prstGeom>
        <a:solidFill>
          <a:srgbClr val="FFFFFF"/>
        </a:solidFill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13</xdr:col>
      <xdr:colOff>567360</xdr:colOff>
      <xdr:row>47</xdr:row>
      <xdr:rowOff>24840</xdr:rowOff>
    </xdr:to>
    <xdr:sp macro="" textlink="">
      <xdr:nvSpPr>
        <xdr:cNvPr id="42" name="CustomShape 1" hidden="1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SpPr/>
      </xdr:nvSpPr>
      <xdr:spPr>
        <a:xfrm>
          <a:off x="0" y="0"/>
          <a:ext cx="12940200" cy="9520920"/>
        </a:xfrm>
        <a:prstGeom prst="rect">
          <a:avLst/>
        </a:prstGeom>
        <a:solidFill>
          <a:srgbClr val="FFFFFF"/>
        </a:solidFill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13</xdr:col>
      <xdr:colOff>567360</xdr:colOff>
      <xdr:row>47</xdr:row>
      <xdr:rowOff>24840</xdr:rowOff>
    </xdr:to>
    <xdr:sp macro="" textlink="">
      <xdr:nvSpPr>
        <xdr:cNvPr id="43" name="CustomShape 1" hidden="1">
          <a:extLst>
            <a:ext uri="{FF2B5EF4-FFF2-40B4-BE49-F238E27FC236}">
              <a16:creationId xmlns:a16="http://schemas.microsoft.com/office/drawing/2014/main" id="{00000000-0008-0000-0000-00002B000000}"/>
            </a:ext>
          </a:extLst>
        </xdr:cNvPr>
        <xdr:cNvSpPr/>
      </xdr:nvSpPr>
      <xdr:spPr>
        <a:xfrm>
          <a:off x="0" y="0"/>
          <a:ext cx="12940200" cy="9520920"/>
        </a:xfrm>
        <a:prstGeom prst="rect">
          <a:avLst/>
        </a:prstGeom>
        <a:solidFill>
          <a:srgbClr val="FFFFFF"/>
        </a:solidFill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13</xdr:col>
      <xdr:colOff>510840</xdr:colOff>
      <xdr:row>47</xdr:row>
      <xdr:rowOff>24840</xdr:rowOff>
    </xdr:to>
    <xdr:sp macro="" textlink="">
      <xdr:nvSpPr>
        <xdr:cNvPr id="44" name="CustomShape 1" hidden="1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SpPr/>
      </xdr:nvSpPr>
      <xdr:spPr>
        <a:xfrm>
          <a:off x="0" y="0"/>
          <a:ext cx="12883680" cy="9520920"/>
        </a:xfrm>
        <a:prstGeom prst="rect">
          <a:avLst/>
        </a:prstGeom>
        <a:solidFill>
          <a:srgbClr val="FFFFFF"/>
        </a:solidFill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13</xdr:col>
      <xdr:colOff>510840</xdr:colOff>
      <xdr:row>47</xdr:row>
      <xdr:rowOff>24840</xdr:rowOff>
    </xdr:to>
    <xdr:sp macro="" textlink="">
      <xdr:nvSpPr>
        <xdr:cNvPr id="45" name="CustomShape 1" hidden="1">
          <a:extLst>
            <a:ext uri="{FF2B5EF4-FFF2-40B4-BE49-F238E27FC236}">
              <a16:creationId xmlns:a16="http://schemas.microsoft.com/office/drawing/2014/main" id="{00000000-0008-0000-0000-00002D000000}"/>
            </a:ext>
          </a:extLst>
        </xdr:cNvPr>
        <xdr:cNvSpPr/>
      </xdr:nvSpPr>
      <xdr:spPr>
        <a:xfrm>
          <a:off x="0" y="0"/>
          <a:ext cx="12883680" cy="9520920"/>
        </a:xfrm>
        <a:prstGeom prst="rect">
          <a:avLst/>
        </a:prstGeom>
        <a:solidFill>
          <a:srgbClr val="FFFFFF"/>
        </a:solidFill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13</xdr:col>
      <xdr:colOff>510840</xdr:colOff>
      <xdr:row>47</xdr:row>
      <xdr:rowOff>24840</xdr:rowOff>
    </xdr:to>
    <xdr:sp macro="" textlink="">
      <xdr:nvSpPr>
        <xdr:cNvPr id="46" name="CustomShape 1" hidden="1">
          <a:extLst>
            <a:ext uri="{FF2B5EF4-FFF2-40B4-BE49-F238E27FC236}">
              <a16:creationId xmlns:a16="http://schemas.microsoft.com/office/drawing/2014/main" id="{00000000-0008-0000-0000-00002E000000}"/>
            </a:ext>
          </a:extLst>
        </xdr:cNvPr>
        <xdr:cNvSpPr/>
      </xdr:nvSpPr>
      <xdr:spPr>
        <a:xfrm>
          <a:off x="0" y="0"/>
          <a:ext cx="12883680" cy="9520920"/>
        </a:xfrm>
        <a:prstGeom prst="rect">
          <a:avLst/>
        </a:prstGeom>
        <a:solidFill>
          <a:srgbClr val="FFFFFF"/>
        </a:solidFill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13</xdr:col>
      <xdr:colOff>510840</xdr:colOff>
      <xdr:row>47</xdr:row>
      <xdr:rowOff>24840</xdr:rowOff>
    </xdr:to>
    <xdr:sp macro="" textlink="">
      <xdr:nvSpPr>
        <xdr:cNvPr id="47" name="CustomShape 1" hidden="1">
          <a:extLst>
            <a:ext uri="{FF2B5EF4-FFF2-40B4-BE49-F238E27FC236}">
              <a16:creationId xmlns:a16="http://schemas.microsoft.com/office/drawing/2014/main" id="{00000000-0008-0000-0000-00002F000000}"/>
            </a:ext>
          </a:extLst>
        </xdr:cNvPr>
        <xdr:cNvSpPr/>
      </xdr:nvSpPr>
      <xdr:spPr>
        <a:xfrm>
          <a:off x="0" y="0"/>
          <a:ext cx="12883680" cy="9520920"/>
        </a:xfrm>
        <a:prstGeom prst="rect">
          <a:avLst/>
        </a:prstGeom>
        <a:solidFill>
          <a:srgbClr val="FFFFFF"/>
        </a:solidFill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13</xdr:col>
      <xdr:colOff>510840</xdr:colOff>
      <xdr:row>47</xdr:row>
      <xdr:rowOff>24840</xdr:rowOff>
    </xdr:to>
    <xdr:sp macro="" textlink="">
      <xdr:nvSpPr>
        <xdr:cNvPr id="48" name="CustomShape 1" hidden="1">
          <a:extLst>
            <a:ext uri="{FF2B5EF4-FFF2-40B4-BE49-F238E27FC236}">
              <a16:creationId xmlns:a16="http://schemas.microsoft.com/office/drawing/2014/main" id="{00000000-0008-0000-0000-000030000000}"/>
            </a:ext>
          </a:extLst>
        </xdr:cNvPr>
        <xdr:cNvSpPr/>
      </xdr:nvSpPr>
      <xdr:spPr>
        <a:xfrm>
          <a:off x="0" y="0"/>
          <a:ext cx="12883680" cy="9520920"/>
        </a:xfrm>
        <a:prstGeom prst="rect">
          <a:avLst/>
        </a:prstGeom>
        <a:solidFill>
          <a:srgbClr val="FFFFFF"/>
        </a:solidFill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13</xdr:col>
      <xdr:colOff>510840</xdr:colOff>
      <xdr:row>47</xdr:row>
      <xdr:rowOff>24840</xdr:rowOff>
    </xdr:to>
    <xdr:sp macro="" textlink="">
      <xdr:nvSpPr>
        <xdr:cNvPr id="49" name="CustomShape 1" hidden="1">
          <a:extLst>
            <a:ext uri="{FF2B5EF4-FFF2-40B4-BE49-F238E27FC236}">
              <a16:creationId xmlns:a16="http://schemas.microsoft.com/office/drawing/2014/main" id="{00000000-0008-0000-0000-000031000000}"/>
            </a:ext>
          </a:extLst>
        </xdr:cNvPr>
        <xdr:cNvSpPr/>
      </xdr:nvSpPr>
      <xdr:spPr>
        <a:xfrm>
          <a:off x="0" y="0"/>
          <a:ext cx="12883680" cy="9520920"/>
        </a:xfrm>
        <a:prstGeom prst="rect">
          <a:avLst/>
        </a:prstGeom>
        <a:solidFill>
          <a:srgbClr val="FFFFFF"/>
        </a:solidFill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13</xdr:col>
      <xdr:colOff>510840</xdr:colOff>
      <xdr:row>47</xdr:row>
      <xdr:rowOff>24840</xdr:rowOff>
    </xdr:to>
    <xdr:sp macro="" textlink="">
      <xdr:nvSpPr>
        <xdr:cNvPr id="50" name="CustomShape 1" hidden="1">
          <a:extLst>
            <a:ext uri="{FF2B5EF4-FFF2-40B4-BE49-F238E27FC236}">
              <a16:creationId xmlns:a16="http://schemas.microsoft.com/office/drawing/2014/main" id="{00000000-0008-0000-0000-000032000000}"/>
            </a:ext>
          </a:extLst>
        </xdr:cNvPr>
        <xdr:cNvSpPr/>
      </xdr:nvSpPr>
      <xdr:spPr>
        <a:xfrm>
          <a:off x="0" y="0"/>
          <a:ext cx="12883680" cy="9520920"/>
        </a:xfrm>
        <a:prstGeom prst="rect">
          <a:avLst/>
        </a:prstGeom>
        <a:solidFill>
          <a:srgbClr val="FFFFFF"/>
        </a:solidFill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13</xdr:col>
      <xdr:colOff>510840</xdr:colOff>
      <xdr:row>47</xdr:row>
      <xdr:rowOff>24840</xdr:rowOff>
    </xdr:to>
    <xdr:sp macro="" textlink="">
      <xdr:nvSpPr>
        <xdr:cNvPr id="51" name="CustomShape 1" hidden="1">
          <a:extLst>
            <a:ext uri="{FF2B5EF4-FFF2-40B4-BE49-F238E27FC236}">
              <a16:creationId xmlns:a16="http://schemas.microsoft.com/office/drawing/2014/main" id="{00000000-0008-0000-0000-000033000000}"/>
            </a:ext>
          </a:extLst>
        </xdr:cNvPr>
        <xdr:cNvSpPr/>
      </xdr:nvSpPr>
      <xdr:spPr>
        <a:xfrm>
          <a:off x="0" y="0"/>
          <a:ext cx="12883680" cy="9520920"/>
        </a:xfrm>
        <a:prstGeom prst="rect">
          <a:avLst/>
        </a:prstGeom>
        <a:solidFill>
          <a:srgbClr val="FFFFFF"/>
        </a:solidFill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13</xdr:col>
      <xdr:colOff>510840</xdr:colOff>
      <xdr:row>47</xdr:row>
      <xdr:rowOff>24840</xdr:rowOff>
    </xdr:to>
    <xdr:sp macro="" textlink="">
      <xdr:nvSpPr>
        <xdr:cNvPr id="52" name="CustomShape 1" hidden="1">
          <a:extLst>
            <a:ext uri="{FF2B5EF4-FFF2-40B4-BE49-F238E27FC236}">
              <a16:creationId xmlns:a16="http://schemas.microsoft.com/office/drawing/2014/main" id="{00000000-0008-0000-0000-000034000000}"/>
            </a:ext>
          </a:extLst>
        </xdr:cNvPr>
        <xdr:cNvSpPr/>
      </xdr:nvSpPr>
      <xdr:spPr>
        <a:xfrm>
          <a:off x="0" y="0"/>
          <a:ext cx="12883680" cy="9520920"/>
        </a:xfrm>
        <a:prstGeom prst="rect">
          <a:avLst/>
        </a:prstGeom>
        <a:solidFill>
          <a:srgbClr val="FFFFFF"/>
        </a:solidFill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13</xdr:col>
      <xdr:colOff>510840</xdr:colOff>
      <xdr:row>47</xdr:row>
      <xdr:rowOff>24840</xdr:rowOff>
    </xdr:to>
    <xdr:sp macro="" textlink="">
      <xdr:nvSpPr>
        <xdr:cNvPr id="53" name="CustomShape 1" hidden="1">
          <a:extLst>
            <a:ext uri="{FF2B5EF4-FFF2-40B4-BE49-F238E27FC236}">
              <a16:creationId xmlns:a16="http://schemas.microsoft.com/office/drawing/2014/main" id="{00000000-0008-0000-0000-000035000000}"/>
            </a:ext>
          </a:extLst>
        </xdr:cNvPr>
        <xdr:cNvSpPr/>
      </xdr:nvSpPr>
      <xdr:spPr>
        <a:xfrm>
          <a:off x="0" y="0"/>
          <a:ext cx="12883680" cy="9520920"/>
        </a:xfrm>
        <a:prstGeom prst="rect">
          <a:avLst/>
        </a:prstGeom>
        <a:solidFill>
          <a:srgbClr val="FFFFFF"/>
        </a:solidFill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13</xdr:col>
      <xdr:colOff>510840</xdr:colOff>
      <xdr:row>47</xdr:row>
      <xdr:rowOff>24840</xdr:rowOff>
    </xdr:to>
    <xdr:sp macro="" textlink="">
      <xdr:nvSpPr>
        <xdr:cNvPr id="54" name="CustomShape 1" hidden="1">
          <a:extLst>
            <a:ext uri="{FF2B5EF4-FFF2-40B4-BE49-F238E27FC236}">
              <a16:creationId xmlns:a16="http://schemas.microsoft.com/office/drawing/2014/main" id="{00000000-0008-0000-0000-000036000000}"/>
            </a:ext>
          </a:extLst>
        </xdr:cNvPr>
        <xdr:cNvSpPr/>
      </xdr:nvSpPr>
      <xdr:spPr>
        <a:xfrm>
          <a:off x="0" y="0"/>
          <a:ext cx="12883680" cy="9520920"/>
        </a:xfrm>
        <a:prstGeom prst="rect">
          <a:avLst/>
        </a:prstGeom>
        <a:solidFill>
          <a:srgbClr val="FFFFFF"/>
        </a:solidFill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13</xdr:col>
      <xdr:colOff>510840</xdr:colOff>
      <xdr:row>47</xdr:row>
      <xdr:rowOff>24840</xdr:rowOff>
    </xdr:to>
    <xdr:sp macro="" textlink="">
      <xdr:nvSpPr>
        <xdr:cNvPr id="55" name="CustomShape 1" hidden="1">
          <a:extLst>
            <a:ext uri="{FF2B5EF4-FFF2-40B4-BE49-F238E27FC236}">
              <a16:creationId xmlns:a16="http://schemas.microsoft.com/office/drawing/2014/main" id="{00000000-0008-0000-0000-000037000000}"/>
            </a:ext>
          </a:extLst>
        </xdr:cNvPr>
        <xdr:cNvSpPr/>
      </xdr:nvSpPr>
      <xdr:spPr>
        <a:xfrm>
          <a:off x="0" y="0"/>
          <a:ext cx="12883680" cy="9520920"/>
        </a:xfrm>
        <a:prstGeom prst="rect">
          <a:avLst/>
        </a:prstGeom>
        <a:solidFill>
          <a:srgbClr val="FFFFFF"/>
        </a:solidFill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13</xdr:col>
      <xdr:colOff>510840</xdr:colOff>
      <xdr:row>47</xdr:row>
      <xdr:rowOff>24840</xdr:rowOff>
    </xdr:to>
    <xdr:sp macro="" textlink="">
      <xdr:nvSpPr>
        <xdr:cNvPr id="56" name="CustomShape 1" hidden="1">
          <a:extLst>
            <a:ext uri="{FF2B5EF4-FFF2-40B4-BE49-F238E27FC236}">
              <a16:creationId xmlns:a16="http://schemas.microsoft.com/office/drawing/2014/main" id="{00000000-0008-0000-0000-000038000000}"/>
            </a:ext>
          </a:extLst>
        </xdr:cNvPr>
        <xdr:cNvSpPr/>
      </xdr:nvSpPr>
      <xdr:spPr>
        <a:xfrm>
          <a:off x="0" y="0"/>
          <a:ext cx="12883680" cy="9520920"/>
        </a:xfrm>
        <a:prstGeom prst="rect">
          <a:avLst/>
        </a:prstGeom>
        <a:solidFill>
          <a:srgbClr val="FFFFFF"/>
        </a:solidFill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13</xdr:col>
      <xdr:colOff>510840</xdr:colOff>
      <xdr:row>47</xdr:row>
      <xdr:rowOff>24840</xdr:rowOff>
    </xdr:to>
    <xdr:sp macro="" textlink="">
      <xdr:nvSpPr>
        <xdr:cNvPr id="57" name="CustomShape 1" hidden="1">
          <a:extLst>
            <a:ext uri="{FF2B5EF4-FFF2-40B4-BE49-F238E27FC236}">
              <a16:creationId xmlns:a16="http://schemas.microsoft.com/office/drawing/2014/main" id="{00000000-0008-0000-0000-000039000000}"/>
            </a:ext>
          </a:extLst>
        </xdr:cNvPr>
        <xdr:cNvSpPr/>
      </xdr:nvSpPr>
      <xdr:spPr>
        <a:xfrm>
          <a:off x="0" y="0"/>
          <a:ext cx="12883680" cy="9520920"/>
        </a:xfrm>
        <a:prstGeom prst="rect">
          <a:avLst/>
        </a:prstGeom>
        <a:solidFill>
          <a:srgbClr val="FFFFFF"/>
        </a:solidFill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13</xdr:col>
      <xdr:colOff>510840</xdr:colOff>
      <xdr:row>47</xdr:row>
      <xdr:rowOff>24840</xdr:rowOff>
    </xdr:to>
    <xdr:sp macro="" textlink="">
      <xdr:nvSpPr>
        <xdr:cNvPr id="58" name="CustomShape 1" hidden="1">
          <a:extLst>
            <a:ext uri="{FF2B5EF4-FFF2-40B4-BE49-F238E27FC236}">
              <a16:creationId xmlns:a16="http://schemas.microsoft.com/office/drawing/2014/main" id="{00000000-0008-0000-0000-00003A000000}"/>
            </a:ext>
          </a:extLst>
        </xdr:cNvPr>
        <xdr:cNvSpPr/>
      </xdr:nvSpPr>
      <xdr:spPr>
        <a:xfrm>
          <a:off x="0" y="0"/>
          <a:ext cx="12883680" cy="9520920"/>
        </a:xfrm>
        <a:prstGeom prst="rect">
          <a:avLst/>
        </a:prstGeom>
        <a:solidFill>
          <a:srgbClr val="FFFFFF"/>
        </a:solidFill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13</xdr:col>
      <xdr:colOff>510840</xdr:colOff>
      <xdr:row>47</xdr:row>
      <xdr:rowOff>24840</xdr:rowOff>
    </xdr:to>
    <xdr:sp macro="" textlink="">
      <xdr:nvSpPr>
        <xdr:cNvPr id="59" name="CustomShape 1" hidden="1">
          <a:extLst>
            <a:ext uri="{FF2B5EF4-FFF2-40B4-BE49-F238E27FC236}">
              <a16:creationId xmlns:a16="http://schemas.microsoft.com/office/drawing/2014/main" id="{00000000-0008-0000-0000-00003B000000}"/>
            </a:ext>
          </a:extLst>
        </xdr:cNvPr>
        <xdr:cNvSpPr/>
      </xdr:nvSpPr>
      <xdr:spPr>
        <a:xfrm>
          <a:off x="0" y="0"/>
          <a:ext cx="12883680" cy="9520920"/>
        </a:xfrm>
        <a:prstGeom prst="rect">
          <a:avLst/>
        </a:prstGeom>
        <a:solidFill>
          <a:srgbClr val="FFFFFF"/>
        </a:solidFill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13</xdr:col>
      <xdr:colOff>510840</xdr:colOff>
      <xdr:row>47</xdr:row>
      <xdr:rowOff>24840</xdr:rowOff>
    </xdr:to>
    <xdr:sp macro="" textlink="">
      <xdr:nvSpPr>
        <xdr:cNvPr id="60" name="CustomShape 1" hidden="1">
          <a:extLst>
            <a:ext uri="{FF2B5EF4-FFF2-40B4-BE49-F238E27FC236}">
              <a16:creationId xmlns:a16="http://schemas.microsoft.com/office/drawing/2014/main" id="{00000000-0008-0000-0000-00003C000000}"/>
            </a:ext>
          </a:extLst>
        </xdr:cNvPr>
        <xdr:cNvSpPr/>
      </xdr:nvSpPr>
      <xdr:spPr>
        <a:xfrm>
          <a:off x="0" y="0"/>
          <a:ext cx="12883680" cy="9520920"/>
        </a:xfrm>
        <a:prstGeom prst="rect">
          <a:avLst/>
        </a:prstGeom>
        <a:solidFill>
          <a:srgbClr val="FFFFFF"/>
        </a:solidFill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13</xdr:col>
      <xdr:colOff>510840</xdr:colOff>
      <xdr:row>47</xdr:row>
      <xdr:rowOff>24840</xdr:rowOff>
    </xdr:to>
    <xdr:sp macro="" textlink="">
      <xdr:nvSpPr>
        <xdr:cNvPr id="61" name="CustomShape 1" hidden="1">
          <a:extLst>
            <a:ext uri="{FF2B5EF4-FFF2-40B4-BE49-F238E27FC236}">
              <a16:creationId xmlns:a16="http://schemas.microsoft.com/office/drawing/2014/main" id="{00000000-0008-0000-0000-00003D000000}"/>
            </a:ext>
          </a:extLst>
        </xdr:cNvPr>
        <xdr:cNvSpPr/>
      </xdr:nvSpPr>
      <xdr:spPr>
        <a:xfrm>
          <a:off x="0" y="0"/>
          <a:ext cx="12883680" cy="9520920"/>
        </a:xfrm>
        <a:prstGeom prst="rect">
          <a:avLst/>
        </a:prstGeom>
        <a:solidFill>
          <a:srgbClr val="FFFFFF"/>
        </a:solidFill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13</xdr:col>
      <xdr:colOff>510840</xdr:colOff>
      <xdr:row>47</xdr:row>
      <xdr:rowOff>24840</xdr:rowOff>
    </xdr:to>
    <xdr:sp macro="" textlink="">
      <xdr:nvSpPr>
        <xdr:cNvPr id="62" name="CustomShape 1" hidden="1">
          <a:extLst>
            <a:ext uri="{FF2B5EF4-FFF2-40B4-BE49-F238E27FC236}">
              <a16:creationId xmlns:a16="http://schemas.microsoft.com/office/drawing/2014/main" id="{00000000-0008-0000-0000-00003E000000}"/>
            </a:ext>
          </a:extLst>
        </xdr:cNvPr>
        <xdr:cNvSpPr/>
      </xdr:nvSpPr>
      <xdr:spPr>
        <a:xfrm>
          <a:off x="0" y="0"/>
          <a:ext cx="12883680" cy="9520920"/>
        </a:xfrm>
        <a:prstGeom prst="rect">
          <a:avLst/>
        </a:prstGeom>
        <a:solidFill>
          <a:srgbClr val="FFFFFF"/>
        </a:solidFill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13</xdr:col>
      <xdr:colOff>510840</xdr:colOff>
      <xdr:row>47</xdr:row>
      <xdr:rowOff>24840</xdr:rowOff>
    </xdr:to>
    <xdr:sp macro="" textlink="">
      <xdr:nvSpPr>
        <xdr:cNvPr id="63" name="CustomShape 1" hidden="1">
          <a:extLst>
            <a:ext uri="{FF2B5EF4-FFF2-40B4-BE49-F238E27FC236}">
              <a16:creationId xmlns:a16="http://schemas.microsoft.com/office/drawing/2014/main" id="{00000000-0008-0000-0000-00003F000000}"/>
            </a:ext>
          </a:extLst>
        </xdr:cNvPr>
        <xdr:cNvSpPr/>
      </xdr:nvSpPr>
      <xdr:spPr>
        <a:xfrm>
          <a:off x="0" y="0"/>
          <a:ext cx="12883680" cy="9520920"/>
        </a:xfrm>
        <a:prstGeom prst="rect">
          <a:avLst/>
        </a:prstGeom>
        <a:solidFill>
          <a:srgbClr val="FFFFFF"/>
        </a:solidFill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13</xdr:col>
      <xdr:colOff>510840</xdr:colOff>
      <xdr:row>47</xdr:row>
      <xdr:rowOff>24840</xdr:rowOff>
    </xdr:to>
    <xdr:sp macro="" textlink="">
      <xdr:nvSpPr>
        <xdr:cNvPr id="64" name="CustomShape 1" hidden="1">
          <a:extLst>
            <a:ext uri="{FF2B5EF4-FFF2-40B4-BE49-F238E27FC236}">
              <a16:creationId xmlns:a16="http://schemas.microsoft.com/office/drawing/2014/main" id="{00000000-0008-0000-0000-000040000000}"/>
            </a:ext>
          </a:extLst>
        </xdr:cNvPr>
        <xdr:cNvSpPr/>
      </xdr:nvSpPr>
      <xdr:spPr>
        <a:xfrm>
          <a:off x="0" y="0"/>
          <a:ext cx="12883680" cy="9520920"/>
        </a:xfrm>
        <a:prstGeom prst="rect">
          <a:avLst/>
        </a:prstGeom>
        <a:solidFill>
          <a:srgbClr val="FFFFFF"/>
        </a:solidFill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13</xdr:col>
      <xdr:colOff>510840</xdr:colOff>
      <xdr:row>47</xdr:row>
      <xdr:rowOff>24840</xdr:rowOff>
    </xdr:to>
    <xdr:sp macro="" textlink="">
      <xdr:nvSpPr>
        <xdr:cNvPr id="65" name="CustomShape 1" hidden="1">
          <a:extLst>
            <a:ext uri="{FF2B5EF4-FFF2-40B4-BE49-F238E27FC236}">
              <a16:creationId xmlns:a16="http://schemas.microsoft.com/office/drawing/2014/main" id="{00000000-0008-0000-0000-000041000000}"/>
            </a:ext>
          </a:extLst>
        </xdr:cNvPr>
        <xdr:cNvSpPr/>
      </xdr:nvSpPr>
      <xdr:spPr>
        <a:xfrm>
          <a:off x="0" y="0"/>
          <a:ext cx="12883680" cy="9520920"/>
        </a:xfrm>
        <a:prstGeom prst="rect">
          <a:avLst/>
        </a:prstGeom>
        <a:solidFill>
          <a:srgbClr val="FFFFFF"/>
        </a:solidFill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13</xdr:col>
      <xdr:colOff>510840</xdr:colOff>
      <xdr:row>47</xdr:row>
      <xdr:rowOff>24840</xdr:rowOff>
    </xdr:to>
    <xdr:sp macro="" textlink="">
      <xdr:nvSpPr>
        <xdr:cNvPr id="66" name="CustomShape 1" hidden="1">
          <a:extLst>
            <a:ext uri="{FF2B5EF4-FFF2-40B4-BE49-F238E27FC236}">
              <a16:creationId xmlns:a16="http://schemas.microsoft.com/office/drawing/2014/main" id="{00000000-0008-0000-0000-000042000000}"/>
            </a:ext>
          </a:extLst>
        </xdr:cNvPr>
        <xdr:cNvSpPr/>
      </xdr:nvSpPr>
      <xdr:spPr>
        <a:xfrm>
          <a:off x="0" y="0"/>
          <a:ext cx="12883680" cy="9520920"/>
        </a:xfrm>
        <a:prstGeom prst="rect">
          <a:avLst/>
        </a:prstGeom>
        <a:solidFill>
          <a:srgbClr val="FFFFFF"/>
        </a:solidFill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13</xdr:col>
      <xdr:colOff>510840</xdr:colOff>
      <xdr:row>47</xdr:row>
      <xdr:rowOff>24840</xdr:rowOff>
    </xdr:to>
    <xdr:sp macro="" textlink="">
      <xdr:nvSpPr>
        <xdr:cNvPr id="67" name="CustomShape 1" hidden="1">
          <a:extLst>
            <a:ext uri="{FF2B5EF4-FFF2-40B4-BE49-F238E27FC236}">
              <a16:creationId xmlns:a16="http://schemas.microsoft.com/office/drawing/2014/main" id="{00000000-0008-0000-0000-000043000000}"/>
            </a:ext>
          </a:extLst>
        </xdr:cNvPr>
        <xdr:cNvSpPr/>
      </xdr:nvSpPr>
      <xdr:spPr>
        <a:xfrm>
          <a:off x="0" y="0"/>
          <a:ext cx="12883680" cy="9520920"/>
        </a:xfrm>
        <a:prstGeom prst="rect">
          <a:avLst/>
        </a:prstGeom>
        <a:solidFill>
          <a:srgbClr val="FFFFFF"/>
        </a:solidFill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13</xdr:col>
      <xdr:colOff>510840</xdr:colOff>
      <xdr:row>47</xdr:row>
      <xdr:rowOff>24840</xdr:rowOff>
    </xdr:to>
    <xdr:sp macro="" textlink="">
      <xdr:nvSpPr>
        <xdr:cNvPr id="68" name="CustomShape 1" hidden="1">
          <a:extLst>
            <a:ext uri="{FF2B5EF4-FFF2-40B4-BE49-F238E27FC236}">
              <a16:creationId xmlns:a16="http://schemas.microsoft.com/office/drawing/2014/main" id="{00000000-0008-0000-0000-000044000000}"/>
            </a:ext>
          </a:extLst>
        </xdr:cNvPr>
        <xdr:cNvSpPr/>
      </xdr:nvSpPr>
      <xdr:spPr>
        <a:xfrm>
          <a:off x="0" y="0"/>
          <a:ext cx="12883680" cy="9520920"/>
        </a:xfrm>
        <a:prstGeom prst="rect">
          <a:avLst/>
        </a:prstGeom>
        <a:solidFill>
          <a:srgbClr val="FFFFFF"/>
        </a:solidFill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13</xdr:col>
      <xdr:colOff>510840</xdr:colOff>
      <xdr:row>47</xdr:row>
      <xdr:rowOff>24840</xdr:rowOff>
    </xdr:to>
    <xdr:sp macro="" textlink="">
      <xdr:nvSpPr>
        <xdr:cNvPr id="69" name="CustomShape 1" hidden="1">
          <a:extLst>
            <a:ext uri="{FF2B5EF4-FFF2-40B4-BE49-F238E27FC236}">
              <a16:creationId xmlns:a16="http://schemas.microsoft.com/office/drawing/2014/main" id="{00000000-0008-0000-0000-000045000000}"/>
            </a:ext>
          </a:extLst>
        </xdr:cNvPr>
        <xdr:cNvSpPr/>
      </xdr:nvSpPr>
      <xdr:spPr>
        <a:xfrm>
          <a:off x="0" y="0"/>
          <a:ext cx="12883680" cy="9520920"/>
        </a:xfrm>
        <a:prstGeom prst="rect">
          <a:avLst/>
        </a:prstGeom>
        <a:solidFill>
          <a:srgbClr val="FFFFFF"/>
        </a:solidFill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13</xdr:col>
      <xdr:colOff>510840</xdr:colOff>
      <xdr:row>47</xdr:row>
      <xdr:rowOff>24840</xdr:rowOff>
    </xdr:to>
    <xdr:sp macro="" textlink="">
      <xdr:nvSpPr>
        <xdr:cNvPr id="70" name="CustomShape 1" hidden="1">
          <a:extLst>
            <a:ext uri="{FF2B5EF4-FFF2-40B4-BE49-F238E27FC236}">
              <a16:creationId xmlns:a16="http://schemas.microsoft.com/office/drawing/2014/main" id="{00000000-0008-0000-0000-000046000000}"/>
            </a:ext>
          </a:extLst>
        </xdr:cNvPr>
        <xdr:cNvSpPr/>
      </xdr:nvSpPr>
      <xdr:spPr>
        <a:xfrm>
          <a:off x="0" y="0"/>
          <a:ext cx="12883680" cy="9520920"/>
        </a:xfrm>
        <a:prstGeom prst="rect">
          <a:avLst/>
        </a:prstGeom>
        <a:solidFill>
          <a:srgbClr val="FFFFFF"/>
        </a:solidFill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13</xdr:col>
      <xdr:colOff>510840</xdr:colOff>
      <xdr:row>47</xdr:row>
      <xdr:rowOff>24840</xdr:rowOff>
    </xdr:to>
    <xdr:sp macro="" textlink="">
      <xdr:nvSpPr>
        <xdr:cNvPr id="71" name="CustomShape 1" hidden="1">
          <a:extLst>
            <a:ext uri="{FF2B5EF4-FFF2-40B4-BE49-F238E27FC236}">
              <a16:creationId xmlns:a16="http://schemas.microsoft.com/office/drawing/2014/main" id="{00000000-0008-0000-0000-000047000000}"/>
            </a:ext>
          </a:extLst>
        </xdr:cNvPr>
        <xdr:cNvSpPr/>
      </xdr:nvSpPr>
      <xdr:spPr>
        <a:xfrm>
          <a:off x="0" y="0"/>
          <a:ext cx="12883680" cy="9520920"/>
        </a:xfrm>
        <a:prstGeom prst="rect">
          <a:avLst/>
        </a:prstGeom>
        <a:solidFill>
          <a:srgbClr val="FFFFFF"/>
        </a:solidFill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13</xdr:col>
      <xdr:colOff>510840</xdr:colOff>
      <xdr:row>47</xdr:row>
      <xdr:rowOff>24840</xdr:rowOff>
    </xdr:to>
    <xdr:sp macro="" textlink="">
      <xdr:nvSpPr>
        <xdr:cNvPr id="72" name="CustomShape 1" hidden="1">
          <a:extLst>
            <a:ext uri="{FF2B5EF4-FFF2-40B4-BE49-F238E27FC236}">
              <a16:creationId xmlns:a16="http://schemas.microsoft.com/office/drawing/2014/main" id="{00000000-0008-0000-0000-000048000000}"/>
            </a:ext>
          </a:extLst>
        </xdr:cNvPr>
        <xdr:cNvSpPr/>
      </xdr:nvSpPr>
      <xdr:spPr>
        <a:xfrm>
          <a:off x="0" y="0"/>
          <a:ext cx="12883680" cy="9520920"/>
        </a:xfrm>
        <a:prstGeom prst="rect">
          <a:avLst/>
        </a:prstGeom>
        <a:solidFill>
          <a:srgbClr val="FFFFFF"/>
        </a:solidFill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13</xdr:col>
      <xdr:colOff>510840</xdr:colOff>
      <xdr:row>47</xdr:row>
      <xdr:rowOff>24840</xdr:rowOff>
    </xdr:to>
    <xdr:sp macro="" textlink="">
      <xdr:nvSpPr>
        <xdr:cNvPr id="73" name="CustomShape 1" hidden="1">
          <a:extLst>
            <a:ext uri="{FF2B5EF4-FFF2-40B4-BE49-F238E27FC236}">
              <a16:creationId xmlns:a16="http://schemas.microsoft.com/office/drawing/2014/main" id="{00000000-0008-0000-0000-000049000000}"/>
            </a:ext>
          </a:extLst>
        </xdr:cNvPr>
        <xdr:cNvSpPr/>
      </xdr:nvSpPr>
      <xdr:spPr>
        <a:xfrm>
          <a:off x="0" y="0"/>
          <a:ext cx="12883680" cy="9520920"/>
        </a:xfrm>
        <a:prstGeom prst="rect">
          <a:avLst/>
        </a:prstGeom>
        <a:solidFill>
          <a:srgbClr val="FFFFFF"/>
        </a:solidFill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13</xdr:col>
      <xdr:colOff>510840</xdr:colOff>
      <xdr:row>47</xdr:row>
      <xdr:rowOff>24840</xdr:rowOff>
    </xdr:to>
    <xdr:sp macro="" textlink="">
      <xdr:nvSpPr>
        <xdr:cNvPr id="74" name="CustomShape 1" hidden="1">
          <a:extLst>
            <a:ext uri="{FF2B5EF4-FFF2-40B4-BE49-F238E27FC236}">
              <a16:creationId xmlns:a16="http://schemas.microsoft.com/office/drawing/2014/main" id="{00000000-0008-0000-0000-00004A000000}"/>
            </a:ext>
          </a:extLst>
        </xdr:cNvPr>
        <xdr:cNvSpPr/>
      </xdr:nvSpPr>
      <xdr:spPr>
        <a:xfrm>
          <a:off x="0" y="0"/>
          <a:ext cx="12883680" cy="9520920"/>
        </a:xfrm>
        <a:prstGeom prst="rect">
          <a:avLst/>
        </a:prstGeom>
        <a:solidFill>
          <a:srgbClr val="FFFFFF"/>
        </a:solidFill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13</xdr:col>
      <xdr:colOff>510840</xdr:colOff>
      <xdr:row>47</xdr:row>
      <xdr:rowOff>24840</xdr:rowOff>
    </xdr:to>
    <xdr:sp macro="" textlink="">
      <xdr:nvSpPr>
        <xdr:cNvPr id="75" name="CustomShape 1" hidden="1">
          <a:extLst>
            <a:ext uri="{FF2B5EF4-FFF2-40B4-BE49-F238E27FC236}">
              <a16:creationId xmlns:a16="http://schemas.microsoft.com/office/drawing/2014/main" id="{00000000-0008-0000-0000-00004B000000}"/>
            </a:ext>
          </a:extLst>
        </xdr:cNvPr>
        <xdr:cNvSpPr/>
      </xdr:nvSpPr>
      <xdr:spPr>
        <a:xfrm>
          <a:off x="0" y="0"/>
          <a:ext cx="12883680" cy="9520920"/>
        </a:xfrm>
        <a:prstGeom prst="rect">
          <a:avLst/>
        </a:prstGeom>
        <a:solidFill>
          <a:srgbClr val="FFFFFF"/>
        </a:solidFill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13</xdr:col>
      <xdr:colOff>510840</xdr:colOff>
      <xdr:row>47</xdr:row>
      <xdr:rowOff>24840</xdr:rowOff>
    </xdr:to>
    <xdr:sp macro="" textlink="">
      <xdr:nvSpPr>
        <xdr:cNvPr id="76" name="CustomShape 1" hidden="1">
          <a:extLst>
            <a:ext uri="{FF2B5EF4-FFF2-40B4-BE49-F238E27FC236}">
              <a16:creationId xmlns:a16="http://schemas.microsoft.com/office/drawing/2014/main" id="{00000000-0008-0000-0000-00004C000000}"/>
            </a:ext>
          </a:extLst>
        </xdr:cNvPr>
        <xdr:cNvSpPr/>
      </xdr:nvSpPr>
      <xdr:spPr>
        <a:xfrm>
          <a:off x="0" y="0"/>
          <a:ext cx="12883680" cy="9520920"/>
        </a:xfrm>
        <a:prstGeom prst="rect">
          <a:avLst/>
        </a:prstGeom>
        <a:solidFill>
          <a:srgbClr val="FFFFFF"/>
        </a:solidFill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13</xdr:col>
      <xdr:colOff>510840</xdr:colOff>
      <xdr:row>47</xdr:row>
      <xdr:rowOff>24840</xdr:rowOff>
    </xdr:to>
    <xdr:sp macro="" textlink="">
      <xdr:nvSpPr>
        <xdr:cNvPr id="77" name="CustomShape 1" hidden="1">
          <a:extLst>
            <a:ext uri="{FF2B5EF4-FFF2-40B4-BE49-F238E27FC236}">
              <a16:creationId xmlns:a16="http://schemas.microsoft.com/office/drawing/2014/main" id="{00000000-0008-0000-0000-00004D000000}"/>
            </a:ext>
          </a:extLst>
        </xdr:cNvPr>
        <xdr:cNvSpPr/>
      </xdr:nvSpPr>
      <xdr:spPr>
        <a:xfrm>
          <a:off x="0" y="0"/>
          <a:ext cx="12883680" cy="9520920"/>
        </a:xfrm>
        <a:prstGeom prst="rect">
          <a:avLst/>
        </a:prstGeom>
        <a:solidFill>
          <a:srgbClr val="FFFFFF"/>
        </a:solidFill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13</xdr:col>
      <xdr:colOff>510840</xdr:colOff>
      <xdr:row>47</xdr:row>
      <xdr:rowOff>24840</xdr:rowOff>
    </xdr:to>
    <xdr:sp macro="" textlink="">
      <xdr:nvSpPr>
        <xdr:cNvPr id="78" name="CustomShape 1" hidden="1">
          <a:extLst>
            <a:ext uri="{FF2B5EF4-FFF2-40B4-BE49-F238E27FC236}">
              <a16:creationId xmlns:a16="http://schemas.microsoft.com/office/drawing/2014/main" id="{00000000-0008-0000-0000-00004E000000}"/>
            </a:ext>
          </a:extLst>
        </xdr:cNvPr>
        <xdr:cNvSpPr/>
      </xdr:nvSpPr>
      <xdr:spPr>
        <a:xfrm>
          <a:off x="0" y="0"/>
          <a:ext cx="12883680" cy="9520920"/>
        </a:xfrm>
        <a:prstGeom prst="rect">
          <a:avLst/>
        </a:prstGeom>
        <a:solidFill>
          <a:srgbClr val="FFFFFF"/>
        </a:solidFill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13</xdr:col>
      <xdr:colOff>510840</xdr:colOff>
      <xdr:row>47</xdr:row>
      <xdr:rowOff>24840</xdr:rowOff>
    </xdr:to>
    <xdr:sp macro="" textlink="">
      <xdr:nvSpPr>
        <xdr:cNvPr id="79" name="CustomShape 1" hidden="1">
          <a:extLst>
            <a:ext uri="{FF2B5EF4-FFF2-40B4-BE49-F238E27FC236}">
              <a16:creationId xmlns:a16="http://schemas.microsoft.com/office/drawing/2014/main" id="{00000000-0008-0000-0000-00004F000000}"/>
            </a:ext>
          </a:extLst>
        </xdr:cNvPr>
        <xdr:cNvSpPr/>
      </xdr:nvSpPr>
      <xdr:spPr>
        <a:xfrm>
          <a:off x="0" y="0"/>
          <a:ext cx="12883680" cy="9520920"/>
        </a:xfrm>
        <a:prstGeom prst="rect">
          <a:avLst/>
        </a:prstGeom>
        <a:solidFill>
          <a:srgbClr val="FFFFFF"/>
        </a:solidFill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13</xdr:col>
      <xdr:colOff>510840</xdr:colOff>
      <xdr:row>47</xdr:row>
      <xdr:rowOff>24840</xdr:rowOff>
    </xdr:to>
    <xdr:sp macro="" textlink="">
      <xdr:nvSpPr>
        <xdr:cNvPr id="80" name="CustomShape 1" hidden="1">
          <a:extLst>
            <a:ext uri="{FF2B5EF4-FFF2-40B4-BE49-F238E27FC236}">
              <a16:creationId xmlns:a16="http://schemas.microsoft.com/office/drawing/2014/main" id="{00000000-0008-0000-0000-000050000000}"/>
            </a:ext>
          </a:extLst>
        </xdr:cNvPr>
        <xdr:cNvSpPr/>
      </xdr:nvSpPr>
      <xdr:spPr>
        <a:xfrm>
          <a:off x="0" y="0"/>
          <a:ext cx="12883680" cy="9520920"/>
        </a:xfrm>
        <a:prstGeom prst="rect">
          <a:avLst/>
        </a:prstGeom>
        <a:solidFill>
          <a:srgbClr val="FFFFFF"/>
        </a:solidFill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13</xdr:col>
      <xdr:colOff>510840</xdr:colOff>
      <xdr:row>47</xdr:row>
      <xdr:rowOff>24840</xdr:rowOff>
    </xdr:to>
    <xdr:sp macro="" textlink="">
      <xdr:nvSpPr>
        <xdr:cNvPr id="81" name="CustomShape 1" hidden="1">
          <a:extLst>
            <a:ext uri="{FF2B5EF4-FFF2-40B4-BE49-F238E27FC236}">
              <a16:creationId xmlns:a16="http://schemas.microsoft.com/office/drawing/2014/main" id="{00000000-0008-0000-0000-000051000000}"/>
            </a:ext>
          </a:extLst>
        </xdr:cNvPr>
        <xdr:cNvSpPr/>
      </xdr:nvSpPr>
      <xdr:spPr>
        <a:xfrm>
          <a:off x="0" y="0"/>
          <a:ext cx="12883680" cy="9520920"/>
        </a:xfrm>
        <a:prstGeom prst="rect">
          <a:avLst/>
        </a:prstGeom>
        <a:solidFill>
          <a:srgbClr val="FFFFFF"/>
        </a:solidFill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13</xdr:col>
      <xdr:colOff>510840</xdr:colOff>
      <xdr:row>47</xdr:row>
      <xdr:rowOff>24840</xdr:rowOff>
    </xdr:to>
    <xdr:sp macro="" textlink="">
      <xdr:nvSpPr>
        <xdr:cNvPr id="82" name="CustomShape 1" hidden="1">
          <a:extLst>
            <a:ext uri="{FF2B5EF4-FFF2-40B4-BE49-F238E27FC236}">
              <a16:creationId xmlns:a16="http://schemas.microsoft.com/office/drawing/2014/main" id="{00000000-0008-0000-0000-000052000000}"/>
            </a:ext>
          </a:extLst>
        </xdr:cNvPr>
        <xdr:cNvSpPr/>
      </xdr:nvSpPr>
      <xdr:spPr>
        <a:xfrm>
          <a:off x="0" y="0"/>
          <a:ext cx="12883680" cy="9520920"/>
        </a:xfrm>
        <a:prstGeom prst="rect">
          <a:avLst/>
        </a:prstGeom>
        <a:solidFill>
          <a:srgbClr val="FFFFFF"/>
        </a:solidFill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13</xdr:col>
      <xdr:colOff>510840</xdr:colOff>
      <xdr:row>47</xdr:row>
      <xdr:rowOff>24840</xdr:rowOff>
    </xdr:to>
    <xdr:sp macro="" textlink="">
      <xdr:nvSpPr>
        <xdr:cNvPr id="83" name="CustomShape 1" hidden="1">
          <a:extLst>
            <a:ext uri="{FF2B5EF4-FFF2-40B4-BE49-F238E27FC236}">
              <a16:creationId xmlns:a16="http://schemas.microsoft.com/office/drawing/2014/main" id="{00000000-0008-0000-0000-000053000000}"/>
            </a:ext>
          </a:extLst>
        </xdr:cNvPr>
        <xdr:cNvSpPr/>
      </xdr:nvSpPr>
      <xdr:spPr>
        <a:xfrm>
          <a:off x="0" y="0"/>
          <a:ext cx="12883680" cy="9520920"/>
        </a:xfrm>
        <a:prstGeom prst="rect">
          <a:avLst/>
        </a:prstGeom>
        <a:solidFill>
          <a:srgbClr val="FFFFFF"/>
        </a:solidFill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13</xdr:col>
      <xdr:colOff>510840</xdr:colOff>
      <xdr:row>47</xdr:row>
      <xdr:rowOff>24840</xdr:rowOff>
    </xdr:to>
    <xdr:sp macro="" textlink="">
      <xdr:nvSpPr>
        <xdr:cNvPr id="84" name="CustomShape 1" hidden="1">
          <a:extLst>
            <a:ext uri="{FF2B5EF4-FFF2-40B4-BE49-F238E27FC236}">
              <a16:creationId xmlns:a16="http://schemas.microsoft.com/office/drawing/2014/main" id="{00000000-0008-0000-0000-000054000000}"/>
            </a:ext>
          </a:extLst>
        </xdr:cNvPr>
        <xdr:cNvSpPr/>
      </xdr:nvSpPr>
      <xdr:spPr>
        <a:xfrm>
          <a:off x="0" y="0"/>
          <a:ext cx="12883680" cy="9520920"/>
        </a:xfrm>
        <a:prstGeom prst="rect">
          <a:avLst/>
        </a:prstGeom>
        <a:solidFill>
          <a:srgbClr val="FFFFFF"/>
        </a:solidFill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13</xdr:col>
      <xdr:colOff>510840</xdr:colOff>
      <xdr:row>47</xdr:row>
      <xdr:rowOff>24840</xdr:rowOff>
    </xdr:to>
    <xdr:sp macro="" textlink="">
      <xdr:nvSpPr>
        <xdr:cNvPr id="85" name="CustomShape 1" hidden="1">
          <a:extLst>
            <a:ext uri="{FF2B5EF4-FFF2-40B4-BE49-F238E27FC236}">
              <a16:creationId xmlns:a16="http://schemas.microsoft.com/office/drawing/2014/main" id="{00000000-0008-0000-0000-000055000000}"/>
            </a:ext>
          </a:extLst>
        </xdr:cNvPr>
        <xdr:cNvSpPr/>
      </xdr:nvSpPr>
      <xdr:spPr>
        <a:xfrm>
          <a:off x="0" y="0"/>
          <a:ext cx="12883680" cy="9520920"/>
        </a:xfrm>
        <a:prstGeom prst="rect">
          <a:avLst/>
        </a:prstGeom>
        <a:solidFill>
          <a:srgbClr val="FFFFFF"/>
        </a:solidFill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13</xdr:col>
      <xdr:colOff>510840</xdr:colOff>
      <xdr:row>47</xdr:row>
      <xdr:rowOff>24840</xdr:rowOff>
    </xdr:to>
    <xdr:sp macro="" textlink="">
      <xdr:nvSpPr>
        <xdr:cNvPr id="86" name="CustomShape 1" hidden="1">
          <a:extLst>
            <a:ext uri="{FF2B5EF4-FFF2-40B4-BE49-F238E27FC236}">
              <a16:creationId xmlns:a16="http://schemas.microsoft.com/office/drawing/2014/main" id="{00000000-0008-0000-0000-000056000000}"/>
            </a:ext>
          </a:extLst>
        </xdr:cNvPr>
        <xdr:cNvSpPr/>
      </xdr:nvSpPr>
      <xdr:spPr>
        <a:xfrm>
          <a:off x="0" y="0"/>
          <a:ext cx="12883680" cy="9520920"/>
        </a:xfrm>
        <a:prstGeom prst="rect">
          <a:avLst/>
        </a:prstGeom>
        <a:solidFill>
          <a:srgbClr val="FFFFFF"/>
        </a:solidFill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13</xdr:col>
      <xdr:colOff>510840</xdr:colOff>
      <xdr:row>47</xdr:row>
      <xdr:rowOff>24840</xdr:rowOff>
    </xdr:to>
    <xdr:sp macro="" textlink="">
      <xdr:nvSpPr>
        <xdr:cNvPr id="87" name="CustomShape 1" hidden="1">
          <a:extLst>
            <a:ext uri="{FF2B5EF4-FFF2-40B4-BE49-F238E27FC236}">
              <a16:creationId xmlns:a16="http://schemas.microsoft.com/office/drawing/2014/main" id="{00000000-0008-0000-0000-000057000000}"/>
            </a:ext>
          </a:extLst>
        </xdr:cNvPr>
        <xdr:cNvSpPr/>
      </xdr:nvSpPr>
      <xdr:spPr>
        <a:xfrm>
          <a:off x="0" y="0"/>
          <a:ext cx="12883680" cy="9520920"/>
        </a:xfrm>
        <a:prstGeom prst="rect">
          <a:avLst/>
        </a:prstGeom>
        <a:solidFill>
          <a:srgbClr val="FFFFFF"/>
        </a:solidFill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13</xdr:col>
      <xdr:colOff>510840</xdr:colOff>
      <xdr:row>47</xdr:row>
      <xdr:rowOff>24840</xdr:rowOff>
    </xdr:to>
    <xdr:sp macro="" textlink="">
      <xdr:nvSpPr>
        <xdr:cNvPr id="88" name="CustomShape 1" hidden="1">
          <a:extLst>
            <a:ext uri="{FF2B5EF4-FFF2-40B4-BE49-F238E27FC236}">
              <a16:creationId xmlns:a16="http://schemas.microsoft.com/office/drawing/2014/main" id="{00000000-0008-0000-0000-000058000000}"/>
            </a:ext>
          </a:extLst>
        </xdr:cNvPr>
        <xdr:cNvSpPr/>
      </xdr:nvSpPr>
      <xdr:spPr>
        <a:xfrm>
          <a:off x="0" y="0"/>
          <a:ext cx="12883680" cy="9520920"/>
        </a:xfrm>
        <a:prstGeom prst="rect">
          <a:avLst/>
        </a:prstGeom>
        <a:solidFill>
          <a:srgbClr val="FFFFFF"/>
        </a:solidFill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13</xdr:col>
      <xdr:colOff>510840</xdr:colOff>
      <xdr:row>47</xdr:row>
      <xdr:rowOff>24840</xdr:rowOff>
    </xdr:to>
    <xdr:sp macro="" textlink="">
      <xdr:nvSpPr>
        <xdr:cNvPr id="89" name="CustomShape 1" hidden="1">
          <a:extLst>
            <a:ext uri="{FF2B5EF4-FFF2-40B4-BE49-F238E27FC236}">
              <a16:creationId xmlns:a16="http://schemas.microsoft.com/office/drawing/2014/main" id="{00000000-0008-0000-0000-000059000000}"/>
            </a:ext>
          </a:extLst>
        </xdr:cNvPr>
        <xdr:cNvSpPr/>
      </xdr:nvSpPr>
      <xdr:spPr>
        <a:xfrm>
          <a:off x="0" y="0"/>
          <a:ext cx="12883680" cy="9520920"/>
        </a:xfrm>
        <a:prstGeom prst="rect">
          <a:avLst/>
        </a:prstGeom>
        <a:solidFill>
          <a:srgbClr val="FFFFFF"/>
        </a:solidFill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13</xdr:col>
      <xdr:colOff>510840</xdr:colOff>
      <xdr:row>47</xdr:row>
      <xdr:rowOff>24840</xdr:rowOff>
    </xdr:to>
    <xdr:sp macro="" textlink="">
      <xdr:nvSpPr>
        <xdr:cNvPr id="90" name="CustomShape 1" hidden="1">
          <a:extLst>
            <a:ext uri="{FF2B5EF4-FFF2-40B4-BE49-F238E27FC236}">
              <a16:creationId xmlns:a16="http://schemas.microsoft.com/office/drawing/2014/main" id="{00000000-0008-0000-0000-00005A000000}"/>
            </a:ext>
          </a:extLst>
        </xdr:cNvPr>
        <xdr:cNvSpPr/>
      </xdr:nvSpPr>
      <xdr:spPr>
        <a:xfrm>
          <a:off x="0" y="0"/>
          <a:ext cx="12883680" cy="9520920"/>
        </a:xfrm>
        <a:prstGeom prst="rect">
          <a:avLst/>
        </a:prstGeom>
        <a:solidFill>
          <a:srgbClr val="FFFFFF"/>
        </a:solidFill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13</xdr:col>
      <xdr:colOff>510840</xdr:colOff>
      <xdr:row>47</xdr:row>
      <xdr:rowOff>24840</xdr:rowOff>
    </xdr:to>
    <xdr:sp macro="" textlink="">
      <xdr:nvSpPr>
        <xdr:cNvPr id="91" name="CustomShape 1" hidden="1">
          <a:extLst>
            <a:ext uri="{FF2B5EF4-FFF2-40B4-BE49-F238E27FC236}">
              <a16:creationId xmlns:a16="http://schemas.microsoft.com/office/drawing/2014/main" id="{00000000-0008-0000-0000-00005B000000}"/>
            </a:ext>
          </a:extLst>
        </xdr:cNvPr>
        <xdr:cNvSpPr/>
      </xdr:nvSpPr>
      <xdr:spPr>
        <a:xfrm>
          <a:off x="0" y="0"/>
          <a:ext cx="12883680" cy="9520920"/>
        </a:xfrm>
        <a:prstGeom prst="rect">
          <a:avLst/>
        </a:prstGeom>
        <a:solidFill>
          <a:srgbClr val="FFFFFF"/>
        </a:solidFill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13</xdr:col>
      <xdr:colOff>510840</xdr:colOff>
      <xdr:row>47</xdr:row>
      <xdr:rowOff>24840</xdr:rowOff>
    </xdr:to>
    <xdr:sp macro="" textlink="">
      <xdr:nvSpPr>
        <xdr:cNvPr id="92" name="CustomShape 1" hidden="1">
          <a:extLst>
            <a:ext uri="{FF2B5EF4-FFF2-40B4-BE49-F238E27FC236}">
              <a16:creationId xmlns:a16="http://schemas.microsoft.com/office/drawing/2014/main" id="{00000000-0008-0000-0000-00005C000000}"/>
            </a:ext>
          </a:extLst>
        </xdr:cNvPr>
        <xdr:cNvSpPr/>
      </xdr:nvSpPr>
      <xdr:spPr>
        <a:xfrm>
          <a:off x="0" y="0"/>
          <a:ext cx="12883680" cy="9520920"/>
        </a:xfrm>
        <a:prstGeom prst="rect">
          <a:avLst/>
        </a:prstGeom>
        <a:solidFill>
          <a:srgbClr val="FFFFFF"/>
        </a:solidFill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13</xdr:col>
      <xdr:colOff>510840</xdr:colOff>
      <xdr:row>47</xdr:row>
      <xdr:rowOff>24840</xdr:rowOff>
    </xdr:to>
    <xdr:sp macro="" textlink="">
      <xdr:nvSpPr>
        <xdr:cNvPr id="93" name="CustomShape 1" hidden="1">
          <a:extLst>
            <a:ext uri="{FF2B5EF4-FFF2-40B4-BE49-F238E27FC236}">
              <a16:creationId xmlns:a16="http://schemas.microsoft.com/office/drawing/2014/main" id="{00000000-0008-0000-0000-00005D000000}"/>
            </a:ext>
          </a:extLst>
        </xdr:cNvPr>
        <xdr:cNvSpPr/>
      </xdr:nvSpPr>
      <xdr:spPr>
        <a:xfrm>
          <a:off x="0" y="0"/>
          <a:ext cx="12883680" cy="9520920"/>
        </a:xfrm>
        <a:prstGeom prst="rect">
          <a:avLst/>
        </a:prstGeom>
        <a:solidFill>
          <a:srgbClr val="FFFFFF"/>
        </a:solidFill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13</xdr:col>
      <xdr:colOff>510840</xdr:colOff>
      <xdr:row>47</xdr:row>
      <xdr:rowOff>24840</xdr:rowOff>
    </xdr:to>
    <xdr:sp macro="" textlink="">
      <xdr:nvSpPr>
        <xdr:cNvPr id="94" name="CustomShape 1" hidden="1">
          <a:extLst>
            <a:ext uri="{FF2B5EF4-FFF2-40B4-BE49-F238E27FC236}">
              <a16:creationId xmlns:a16="http://schemas.microsoft.com/office/drawing/2014/main" id="{00000000-0008-0000-0000-00005E000000}"/>
            </a:ext>
          </a:extLst>
        </xdr:cNvPr>
        <xdr:cNvSpPr/>
      </xdr:nvSpPr>
      <xdr:spPr>
        <a:xfrm>
          <a:off x="0" y="0"/>
          <a:ext cx="12883680" cy="9520920"/>
        </a:xfrm>
        <a:prstGeom prst="rect">
          <a:avLst/>
        </a:prstGeom>
        <a:solidFill>
          <a:srgbClr val="FFFFFF"/>
        </a:solidFill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13</xdr:col>
      <xdr:colOff>510840</xdr:colOff>
      <xdr:row>47</xdr:row>
      <xdr:rowOff>24840</xdr:rowOff>
    </xdr:to>
    <xdr:sp macro="" textlink="">
      <xdr:nvSpPr>
        <xdr:cNvPr id="95" name="CustomShape 1" hidden="1">
          <a:extLst>
            <a:ext uri="{FF2B5EF4-FFF2-40B4-BE49-F238E27FC236}">
              <a16:creationId xmlns:a16="http://schemas.microsoft.com/office/drawing/2014/main" id="{00000000-0008-0000-0000-00005F000000}"/>
            </a:ext>
          </a:extLst>
        </xdr:cNvPr>
        <xdr:cNvSpPr/>
      </xdr:nvSpPr>
      <xdr:spPr>
        <a:xfrm>
          <a:off x="0" y="0"/>
          <a:ext cx="12883680" cy="9520920"/>
        </a:xfrm>
        <a:prstGeom prst="rect">
          <a:avLst/>
        </a:prstGeom>
        <a:solidFill>
          <a:srgbClr val="FFFFFF"/>
        </a:solidFill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13</xdr:col>
      <xdr:colOff>510840</xdr:colOff>
      <xdr:row>47</xdr:row>
      <xdr:rowOff>24840</xdr:rowOff>
    </xdr:to>
    <xdr:sp macro="" textlink="">
      <xdr:nvSpPr>
        <xdr:cNvPr id="96" name="CustomShape 1" hidden="1">
          <a:extLst>
            <a:ext uri="{FF2B5EF4-FFF2-40B4-BE49-F238E27FC236}">
              <a16:creationId xmlns:a16="http://schemas.microsoft.com/office/drawing/2014/main" id="{00000000-0008-0000-0000-000060000000}"/>
            </a:ext>
          </a:extLst>
        </xdr:cNvPr>
        <xdr:cNvSpPr/>
      </xdr:nvSpPr>
      <xdr:spPr>
        <a:xfrm>
          <a:off x="0" y="0"/>
          <a:ext cx="12883680" cy="9520920"/>
        </a:xfrm>
        <a:prstGeom prst="rect">
          <a:avLst/>
        </a:prstGeom>
        <a:solidFill>
          <a:srgbClr val="FFFFFF"/>
        </a:solidFill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13</xdr:col>
      <xdr:colOff>510840</xdr:colOff>
      <xdr:row>47</xdr:row>
      <xdr:rowOff>24840</xdr:rowOff>
    </xdr:to>
    <xdr:sp macro="" textlink="">
      <xdr:nvSpPr>
        <xdr:cNvPr id="97" name="CustomShape 1" hidden="1">
          <a:extLst>
            <a:ext uri="{FF2B5EF4-FFF2-40B4-BE49-F238E27FC236}">
              <a16:creationId xmlns:a16="http://schemas.microsoft.com/office/drawing/2014/main" id="{00000000-0008-0000-0000-000061000000}"/>
            </a:ext>
          </a:extLst>
        </xdr:cNvPr>
        <xdr:cNvSpPr/>
      </xdr:nvSpPr>
      <xdr:spPr>
        <a:xfrm>
          <a:off x="0" y="0"/>
          <a:ext cx="12883680" cy="9520920"/>
        </a:xfrm>
        <a:prstGeom prst="rect">
          <a:avLst/>
        </a:prstGeom>
        <a:solidFill>
          <a:srgbClr val="FFFFFF"/>
        </a:solidFill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13</xdr:col>
      <xdr:colOff>510840</xdr:colOff>
      <xdr:row>47</xdr:row>
      <xdr:rowOff>24840</xdr:rowOff>
    </xdr:to>
    <xdr:sp macro="" textlink="">
      <xdr:nvSpPr>
        <xdr:cNvPr id="98" name="CustomShape 1" hidden="1">
          <a:extLst>
            <a:ext uri="{FF2B5EF4-FFF2-40B4-BE49-F238E27FC236}">
              <a16:creationId xmlns:a16="http://schemas.microsoft.com/office/drawing/2014/main" id="{00000000-0008-0000-0000-000062000000}"/>
            </a:ext>
          </a:extLst>
        </xdr:cNvPr>
        <xdr:cNvSpPr/>
      </xdr:nvSpPr>
      <xdr:spPr>
        <a:xfrm>
          <a:off x="0" y="0"/>
          <a:ext cx="12883680" cy="9520920"/>
        </a:xfrm>
        <a:prstGeom prst="rect">
          <a:avLst/>
        </a:prstGeom>
        <a:solidFill>
          <a:srgbClr val="FFFFFF"/>
        </a:solidFill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13</xdr:col>
      <xdr:colOff>510840</xdr:colOff>
      <xdr:row>47</xdr:row>
      <xdr:rowOff>24840</xdr:rowOff>
    </xdr:to>
    <xdr:sp macro="" textlink="">
      <xdr:nvSpPr>
        <xdr:cNvPr id="99" name="CustomShape 1" hidden="1">
          <a:extLst>
            <a:ext uri="{FF2B5EF4-FFF2-40B4-BE49-F238E27FC236}">
              <a16:creationId xmlns:a16="http://schemas.microsoft.com/office/drawing/2014/main" id="{00000000-0008-0000-0000-000063000000}"/>
            </a:ext>
          </a:extLst>
        </xdr:cNvPr>
        <xdr:cNvSpPr/>
      </xdr:nvSpPr>
      <xdr:spPr>
        <a:xfrm>
          <a:off x="0" y="0"/>
          <a:ext cx="12883680" cy="9520920"/>
        </a:xfrm>
        <a:prstGeom prst="rect">
          <a:avLst/>
        </a:prstGeom>
        <a:solidFill>
          <a:srgbClr val="FFFFFF"/>
        </a:solidFill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13</xdr:col>
      <xdr:colOff>510840</xdr:colOff>
      <xdr:row>47</xdr:row>
      <xdr:rowOff>24840</xdr:rowOff>
    </xdr:to>
    <xdr:sp macro="" textlink="">
      <xdr:nvSpPr>
        <xdr:cNvPr id="100" name="CustomShape 1" hidden="1">
          <a:extLst>
            <a:ext uri="{FF2B5EF4-FFF2-40B4-BE49-F238E27FC236}">
              <a16:creationId xmlns:a16="http://schemas.microsoft.com/office/drawing/2014/main" id="{00000000-0008-0000-0000-000064000000}"/>
            </a:ext>
          </a:extLst>
        </xdr:cNvPr>
        <xdr:cNvSpPr/>
      </xdr:nvSpPr>
      <xdr:spPr>
        <a:xfrm>
          <a:off x="0" y="0"/>
          <a:ext cx="12883680" cy="9520920"/>
        </a:xfrm>
        <a:prstGeom prst="rect">
          <a:avLst/>
        </a:prstGeom>
        <a:solidFill>
          <a:srgbClr val="FFFFFF"/>
        </a:solidFill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13</xdr:col>
      <xdr:colOff>510840</xdr:colOff>
      <xdr:row>47</xdr:row>
      <xdr:rowOff>24840</xdr:rowOff>
    </xdr:to>
    <xdr:sp macro="" textlink="">
      <xdr:nvSpPr>
        <xdr:cNvPr id="101" name="CustomShape 1" hidden="1">
          <a:extLst>
            <a:ext uri="{FF2B5EF4-FFF2-40B4-BE49-F238E27FC236}">
              <a16:creationId xmlns:a16="http://schemas.microsoft.com/office/drawing/2014/main" id="{00000000-0008-0000-0000-000065000000}"/>
            </a:ext>
          </a:extLst>
        </xdr:cNvPr>
        <xdr:cNvSpPr/>
      </xdr:nvSpPr>
      <xdr:spPr>
        <a:xfrm>
          <a:off x="0" y="0"/>
          <a:ext cx="12883680" cy="9520920"/>
        </a:xfrm>
        <a:prstGeom prst="rect">
          <a:avLst/>
        </a:prstGeom>
        <a:solidFill>
          <a:srgbClr val="FFFFFF"/>
        </a:solidFill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13</xdr:col>
      <xdr:colOff>510840</xdr:colOff>
      <xdr:row>47</xdr:row>
      <xdr:rowOff>24840</xdr:rowOff>
    </xdr:to>
    <xdr:sp macro="" textlink="">
      <xdr:nvSpPr>
        <xdr:cNvPr id="102" name="CustomShape 1" hidden="1">
          <a:extLst>
            <a:ext uri="{FF2B5EF4-FFF2-40B4-BE49-F238E27FC236}">
              <a16:creationId xmlns:a16="http://schemas.microsoft.com/office/drawing/2014/main" id="{00000000-0008-0000-0000-000066000000}"/>
            </a:ext>
          </a:extLst>
        </xdr:cNvPr>
        <xdr:cNvSpPr/>
      </xdr:nvSpPr>
      <xdr:spPr>
        <a:xfrm>
          <a:off x="0" y="0"/>
          <a:ext cx="12883680" cy="9520920"/>
        </a:xfrm>
        <a:prstGeom prst="rect">
          <a:avLst/>
        </a:prstGeom>
        <a:solidFill>
          <a:srgbClr val="FFFFFF"/>
        </a:solidFill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13</xdr:col>
      <xdr:colOff>510840</xdr:colOff>
      <xdr:row>47</xdr:row>
      <xdr:rowOff>24840</xdr:rowOff>
    </xdr:to>
    <xdr:sp macro="" textlink="">
      <xdr:nvSpPr>
        <xdr:cNvPr id="103" name="CustomShape 1" hidden="1">
          <a:extLst>
            <a:ext uri="{FF2B5EF4-FFF2-40B4-BE49-F238E27FC236}">
              <a16:creationId xmlns:a16="http://schemas.microsoft.com/office/drawing/2014/main" id="{00000000-0008-0000-0000-000067000000}"/>
            </a:ext>
          </a:extLst>
        </xdr:cNvPr>
        <xdr:cNvSpPr/>
      </xdr:nvSpPr>
      <xdr:spPr>
        <a:xfrm>
          <a:off x="0" y="0"/>
          <a:ext cx="12883680" cy="9520920"/>
        </a:xfrm>
        <a:prstGeom prst="rect">
          <a:avLst/>
        </a:prstGeom>
        <a:solidFill>
          <a:srgbClr val="FFFFFF"/>
        </a:solidFill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13</xdr:col>
      <xdr:colOff>510840</xdr:colOff>
      <xdr:row>47</xdr:row>
      <xdr:rowOff>24840</xdr:rowOff>
    </xdr:to>
    <xdr:sp macro="" textlink="">
      <xdr:nvSpPr>
        <xdr:cNvPr id="104" name="CustomShape 1" hidden="1">
          <a:extLst>
            <a:ext uri="{FF2B5EF4-FFF2-40B4-BE49-F238E27FC236}">
              <a16:creationId xmlns:a16="http://schemas.microsoft.com/office/drawing/2014/main" id="{00000000-0008-0000-0000-000068000000}"/>
            </a:ext>
          </a:extLst>
        </xdr:cNvPr>
        <xdr:cNvSpPr/>
      </xdr:nvSpPr>
      <xdr:spPr>
        <a:xfrm>
          <a:off x="0" y="0"/>
          <a:ext cx="12883680" cy="9520920"/>
        </a:xfrm>
        <a:prstGeom prst="rect">
          <a:avLst/>
        </a:prstGeom>
        <a:solidFill>
          <a:srgbClr val="FFFFFF"/>
        </a:solidFill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13</xdr:col>
      <xdr:colOff>510840</xdr:colOff>
      <xdr:row>47</xdr:row>
      <xdr:rowOff>24840</xdr:rowOff>
    </xdr:to>
    <xdr:sp macro="" textlink="">
      <xdr:nvSpPr>
        <xdr:cNvPr id="105" name="CustomShape 1" hidden="1">
          <a:extLst>
            <a:ext uri="{FF2B5EF4-FFF2-40B4-BE49-F238E27FC236}">
              <a16:creationId xmlns:a16="http://schemas.microsoft.com/office/drawing/2014/main" id="{00000000-0008-0000-0000-000069000000}"/>
            </a:ext>
          </a:extLst>
        </xdr:cNvPr>
        <xdr:cNvSpPr/>
      </xdr:nvSpPr>
      <xdr:spPr>
        <a:xfrm>
          <a:off x="0" y="0"/>
          <a:ext cx="12883680" cy="9520920"/>
        </a:xfrm>
        <a:prstGeom prst="rect">
          <a:avLst/>
        </a:prstGeom>
        <a:solidFill>
          <a:srgbClr val="FFFFFF"/>
        </a:solidFill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13</xdr:col>
      <xdr:colOff>510840</xdr:colOff>
      <xdr:row>47</xdr:row>
      <xdr:rowOff>24840</xdr:rowOff>
    </xdr:to>
    <xdr:sp macro="" textlink="">
      <xdr:nvSpPr>
        <xdr:cNvPr id="106" name="CustomShape 1" hidden="1">
          <a:extLst>
            <a:ext uri="{FF2B5EF4-FFF2-40B4-BE49-F238E27FC236}">
              <a16:creationId xmlns:a16="http://schemas.microsoft.com/office/drawing/2014/main" id="{00000000-0008-0000-0000-00006A000000}"/>
            </a:ext>
          </a:extLst>
        </xdr:cNvPr>
        <xdr:cNvSpPr/>
      </xdr:nvSpPr>
      <xdr:spPr>
        <a:xfrm>
          <a:off x="0" y="0"/>
          <a:ext cx="12883680" cy="9520920"/>
        </a:xfrm>
        <a:prstGeom prst="rect">
          <a:avLst/>
        </a:prstGeom>
        <a:solidFill>
          <a:srgbClr val="FFFFFF"/>
        </a:solidFill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13</xdr:col>
      <xdr:colOff>510840</xdr:colOff>
      <xdr:row>47</xdr:row>
      <xdr:rowOff>24840</xdr:rowOff>
    </xdr:to>
    <xdr:sp macro="" textlink="">
      <xdr:nvSpPr>
        <xdr:cNvPr id="107" name="CustomShape 1" hidden="1">
          <a:extLst>
            <a:ext uri="{FF2B5EF4-FFF2-40B4-BE49-F238E27FC236}">
              <a16:creationId xmlns:a16="http://schemas.microsoft.com/office/drawing/2014/main" id="{00000000-0008-0000-0000-00006B000000}"/>
            </a:ext>
          </a:extLst>
        </xdr:cNvPr>
        <xdr:cNvSpPr/>
      </xdr:nvSpPr>
      <xdr:spPr>
        <a:xfrm>
          <a:off x="0" y="0"/>
          <a:ext cx="12883680" cy="9520920"/>
        </a:xfrm>
        <a:prstGeom prst="rect">
          <a:avLst/>
        </a:prstGeom>
        <a:solidFill>
          <a:srgbClr val="FFFFFF"/>
        </a:solidFill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13</xdr:col>
      <xdr:colOff>435240</xdr:colOff>
      <xdr:row>47</xdr:row>
      <xdr:rowOff>25560</xdr:rowOff>
    </xdr:to>
    <xdr:sp macro="" textlink="">
      <xdr:nvSpPr>
        <xdr:cNvPr id="108" name="CustomShape 1" hidden="1">
          <a:extLst>
            <a:ext uri="{FF2B5EF4-FFF2-40B4-BE49-F238E27FC236}">
              <a16:creationId xmlns:a16="http://schemas.microsoft.com/office/drawing/2014/main" id="{00000000-0008-0000-0000-00006C000000}"/>
            </a:ext>
          </a:extLst>
        </xdr:cNvPr>
        <xdr:cNvSpPr/>
      </xdr:nvSpPr>
      <xdr:spPr>
        <a:xfrm>
          <a:off x="0" y="0"/>
          <a:ext cx="12808080" cy="95216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13</xdr:col>
      <xdr:colOff>435240</xdr:colOff>
      <xdr:row>47</xdr:row>
      <xdr:rowOff>25560</xdr:rowOff>
    </xdr:to>
    <xdr:sp macro="" textlink="">
      <xdr:nvSpPr>
        <xdr:cNvPr id="109" name="CustomShape 1" hidden="1">
          <a:extLst>
            <a:ext uri="{FF2B5EF4-FFF2-40B4-BE49-F238E27FC236}">
              <a16:creationId xmlns:a16="http://schemas.microsoft.com/office/drawing/2014/main" id="{00000000-0008-0000-0000-00006D000000}"/>
            </a:ext>
          </a:extLst>
        </xdr:cNvPr>
        <xdr:cNvSpPr/>
      </xdr:nvSpPr>
      <xdr:spPr>
        <a:xfrm>
          <a:off x="0" y="0"/>
          <a:ext cx="12808080" cy="95216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13</xdr:col>
      <xdr:colOff>435240</xdr:colOff>
      <xdr:row>47</xdr:row>
      <xdr:rowOff>25560</xdr:rowOff>
    </xdr:to>
    <xdr:sp macro="" textlink="">
      <xdr:nvSpPr>
        <xdr:cNvPr id="110" name="CustomShape 1" hidden="1">
          <a:extLst>
            <a:ext uri="{FF2B5EF4-FFF2-40B4-BE49-F238E27FC236}">
              <a16:creationId xmlns:a16="http://schemas.microsoft.com/office/drawing/2014/main" id="{00000000-0008-0000-0000-00006E000000}"/>
            </a:ext>
          </a:extLst>
        </xdr:cNvPr>
        <xdr:cNvSpPr/>
      </xdr:nvSpPr>
      <xdr:spPr>
        <a:xfrm>
          <a:off x="0" y="0"/>
          <a:ext cx="12808080" cy="95216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13</xdr:col>
      <xdr:colOff>435240</xdr:colOff>
      <xdr:row>47</xdr:row>
      <xdr:rowOff>25560</xdr:rowOff>
    </xdr:to>
    <xdr:sp macro="" textlink="">
      <xdr:nvSpPr>
        <xdr:cNvPr id="111" name="CustomShape 1" hidden="1">
          <a:extLst>
            <a:ext uri="{FF2B5EF4-FFF2-40B4-BE49-F238E27FC236}">
              <a16:creationId xmlns:a16="http://schemas.microsoft.com/office/drawing/2014/main" id="{00000000-0008-0000-0000-00006F000000}"/>
            </a:ext>
          </a:extLst>
        </xdr:cNvPr>
        <xdr:cNvSpPr/>
      </xdr:nvSpPr>
      <xdr:spPr>
        <a:xfrm>
          <a:off x="0" y="0"/>
          <a:ext cx="12808080" cy="95216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13</xdr:col>
      <xdr:colOff>435240</xdr:colOff>
      <xdr:row>47</xdr:row>
      <xdr:rowOff>25560</xdr:rowOff>
    </xdr:to>
    <xdr:sp macro="" textlink="">
      <xdr:nvSpPr>
        <xdr:cNvPr id="112" name="CustomShape 1" hidden="1">
          <a:extLst>
            <a:ext uri="{FF2B5EF4-FFF2-40B4-BE49-F238E27FC236}">
              <a16:creationId xmlns:a16="http://schemas.microsoft.com/office/drawing/2014/main" id="{00000000-0008-0000-0000-000070000000}"/>
            </a:ext>
          </a:extLst>
        </xdr:cNvPr>
        <xdr:cNvSpPr/>
      </xdr:nvSpPr>
      <xdr:spPr>
        <a:xfrm>
          <a:off x="0" y="0"/>
          <a:ext cx="12808080" cy="95216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13</xdr:col>
      <xdr:colOff>435240</xdr:colOff>
      <xdr:row>47</xdr:row>
      <xdr:rowOff>25560</xdr:rowOff>
    </xdr:to>
    <xdr:sp macro="" textlink="">
      <xdr:nvSpPr>
        <xdr:cNvPr id="113" name="CustomShape 1" hidden="1">
          <a:extLst>
            <a:ext uri="{FF2B5EF4-FFF2-40B4-BE49-F238E27FC236}">
              <a16:creationId xmlns:a16="http://schemas.microsoft.com/office/drawing/2014/main" id="{00000000-0008-0000-0000-000071000000}"/>
            </a:ext>
          </a:extLst>
        </xdr:cNvPr>
        <xdr:cNvSpPr/>
      </xdr:nvSpPr>
      <xdr:spPr>
        <a:xfrm>
          <a:off x="0" y="0"/>
          <a:ext cx="12808080" cy="95216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13</xdr:col>
      <xdr:colOff>435240</xdr:colOff>
      <xdr:row>47</xdr:row>
      <xdr:rowOff>25560</xdr:rowOff>
    </xdr:to>
    <xdr:sp macro="" textlink="">
      <xdr:nvSpPr>
        <xdr:cNvPr id="114" name="CustomShape 1" hidden="1">
          <a:extLst>
            <a:ext uri="{FF2B5EF4-FFF2-40B4-BE49-F238E27FC236}">
              <a16:creationId xmlns:a16="http://schemas.microsoft.com/office/drawing/2014/main" id="{00000000-0008-0000-0000-000072000000}"/>
            </a:ext>
          </a:extLst>
        </xdr:cNvPr>
        <xdr:cNvSpPr/>
      </xdr:nvSpPr>
      <xdr:spPr>
        <a:xfrm>
          <a:off x="0" y="0"/>
          <a:ext cx="12808080" cy="95216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13</xdr:col>
      <xdr:colOff>435240</xdr:colOff>
      <xdr:row>47</xdr:row>
      <xdr:rowOff>25560</xdr:rowOff>
    </xdr:to>
    <xdr:sp macro="" textlink="">
      <xdr:nvSpPr>
        <xdr:cNvPr id="115" name="CustomShape 1" hidden="1">
          <a:extLst>
            <a:ext uri="{FF2B5EF4-FFF2-40B4-BE49-F238E27FC236}">
              <a16:creationId xmlns:a16="http://schemas.microsoft.com/office/drawing/2014/main" id="{00000000-0008-0000-0000-000073000000}"/>
            </a:ext>
          </a:extLst>
        </xdr:cNvPr>
        <xdr:cNvSpPr/>
      </xdr:nvSpPr>
      <xdr:spPr>
        <a:xfrm>
          <a:off x="0" y="0"/>
          <a:ext cx="12808080" cy="95216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13</xdr:col>
      <xdr:colOff>435240</xdr:colOff>
      <xdr:row>47</xdr:row>
      <xdr:rowOff>25560</xdr:rowOff>
    </xdr:to>
    <xdr:sp macro="" textlink="">
      <xdr:nvSpPr>
        <xdr:cNvPr id="116" name="CustomShape 1" hidden="1">
          <a:extLst>
            <a:ext uri="{FF2B5EF4-FFF2-40B4-BE49-F238E27FC236}">
              <a16:creationId xmlns:a16="http://schemas.microsoft.com/office/drawing/2014/main" id="{00000000-0008-0000-0000-000074000000}"/>
            </a:ext>
          </a:extLst>
        </xdr:cNvPr>
        <xdr:cNvSpPr/>
      </xdr:nvSpPr>
      <xdr:spPr>
        <a:xfrm>
          <a:off x="0" y="0"/>
          <a:ext cx="12808080" cy="95216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13</xdr:col>
      <xdr:colOff>435240</xdr:colOff>
      <xdr:row>47</xdr:row>
      <xdr:rowOff>25560</xdr:rowOff>
    </xdr:to>
    <xdr:sp macro="" textlink="">
      <xdr:nvSpPr>
        <xdr:cNvPr id="117" name="CustomShape 1" hidden="1">
          <a:extLst>
            <a:ext uri="{FF2B5EF4-FFF2-40B4-BE49-F238E27FC236}">
              <a16:creationId xmlns:a16="http://schemas.microsoft.com/office/drawing/2014/main" id="{00000000-0008-0000-0000-000075000000}"/>
            </a:ext>
          </a:extLst>
        </xdr:cNvPr>
        <xdr:cNvSpPr/>
      </xdr:nvSpPr>
      <xdr:spPr>
        <a:xfrm>
          <a:off x="0" y="0"/>
          <a:ext cx="12808080" cy="95216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13</xdr:col>
      <xdr:colOff>435240</xdr:colOff>
      <xdr:row>47</xdr:row>
      <xdr:rowOff>25560</xdr:rowOff>
    </xdr:to>
    <xdr:sp macro="" textlink="">
      <xdr:nvSpPr>
        <xdr:cNvPr id="118" name="CustomShape 1" hidden="1">
          <a:extLst>
            <a:ext uri="{FF2B5EF4-FFF2-40B4-BE49-F238E27FC236}">
              <a16:creationId xmlns:a16="http://schemas.microsoft.com/office/drawing/2014/main" id="{00000000-0008-0000-0000-000076000000}"/>
            </a:ext>
          </a:extLst>
        </xdr:cNvPr>
        <xdr:cNvSpPr/>
      </xdr:nvSpPr>
      <xdr:spPr>
        <a:xfrm>
          <a:off x="0" y="0"/>
          <a:ext cx="12808080" cy="95216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13</xdr:col>
      <xdr:colOff>435240</xdr:colOff>
      <xdr:row>47</xdr:row>
      <xdr:rowOff>25560</xdr:rowOff>
    </xdr:to>
    <xdr:sp macro="" textlink="">
      <xdr:nvSpPr>
        <xdr:cNvPr id="119" name="CustomShape 1" hidden="1">
          <a:extLst>
            <a:ext uri="{FF2B5EF4-FFF2-40B4-BE49-F238E27FC236}">
              <a16:creationId xmlns:a16="http://schemas.microsoft.com/office/drawing/2014/main" id="{00000000-0008-0000-0000-000077000000}"/>
            </a:ext>
          </a:extLst>
        </xdr:cNvPr>
        <xdr:cNvSpPr/>
      </xdr:nvSpPr>
      <xdr:spPr>
        <a:xfrm>
          <a:off x="0" y="0"/>
          <a:ext cx="12808080" cy="95216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13</xdr:col>
      <xdr:colOff>435240</xdr:colOff>
      <xdr:row>47</xdr:row>
      <xdr:rowOff>25560</xdr:rowOff>
    </xdr:to>
    <xdr:sp macro="" textlink="">
      <xdr:nvSpPr>
        <xdr:cNvPr id="120" name="CustomShape 1" hidden="1">
          <a:extLst>
            <a:ext uri="{FF2B5EF4-FFF2-40B4-BE49-F238E27FC236}">
              <a16:creationId xmlns:a16="http://schemas.microsoft.com/office/drawing/2014/main" id="{00000000-0008-0000-0000-000078000000}"/>
            </a:ext>
          </a:extLst>
        </xdr:cNvPr>
        <xdr:cNvSpPr/>
      </xdr:nvSpPr>
      <xdr:spPr>
        <a:xfrm>
          <a:off x="0" y="0"/>
          <a:ext cx="12808080" cy="95216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13</xdr:col>
      <xdr:colOff>435240</xdr:colOff>
      <xdr:row>47</xdr:row>
      <xdr:rowOff>25560</xdr:rowOff>
    </xdr:to>
    <xdr:sp macro="" textlink="">
      <xdr:nvSpPr>
        <xdr:cNvPr id="121" name="CustomShape 1" hidden="1">
          <a:extLst>
            <a:ext uri="{FF2B5EF4-FFF2-40B4-BE49-F238E27FC236}">
              <a16:creationId xmlns:a16="http://schemas.microsoft.com/office/drawing/2014/main" id="{00000000-0008-0000-0000-000079000000}"/>
            </a:ext>
          </a:extLst>
        </xdr:cNvPr>
        <xdr:cNvSpPr/>
      </xdr:nvSpPr>
      <xdr:spPr>
        <a:xfrm>
          <a:off x="0" y="0"/>
          <a:ext cx="12808080" cy="95216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13</xdr:col>
      <xdr:colOff>435240</xdr:colOff>
      <xdr:row>47</xdr:row>
      <xdr:rowOff>25560</xdr:rowOff>
    </xdr:to>
    <xdr:sp macro="" textlink="">
      <xdr:nvSpPr>
        <xdr:cNvPr id="122" name="CustomShape 1" hidden="1">
          <a:extLst>
            <a:ext uri="{FF2B5EF4-FFF2-40B4-BE49-F238E27FC236}">
              <a16:creationId xmlns:a16="http://schemas.microsoft.com/office/drawing/2014/main" id="{00000000-0008-0000-0000-00007A000000}"/>
            </a:ext>
          </a:extLst>
        </xdr:cNvPr>
        <xdr:cNvSpPr/>
      </xdr:nvSpPr>
      <xdr:spPr>
        <a:xfrm>
          <a:off x="0" y="0"/>
          <a:ext cx="12808080" cy="95216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13</xdr:col>
      <xdr:colOff>435240</xdr:colOff>
      <xdr:row>47</xdr:row>
      <xdr:rowOff>25560</xdr:rowOff>
    </xdr:to>
    <xdr:sp macro="" textlink="">
      <xdr:nvSpPr>
        <xdr:cNvPr id="123" name="CustomShape 1" hidden="1">
          <a:extLst>
            <a:ext uri="{FF2B5EF4-FFF2-40B4-BE49-F238E27FC236}">
              <a16:creationId xmlns:a16="http://schemas.microsoft.com/office/drawing/2014/main" id="{00000000-0008-0000-0000-00007B000000}"/>
            </a:ext>
          </a:extLst>
        </xdr:cNvPr>
        <xdr:cNvSpPr/>
      </xdr:nvSpPr>
      <xdr:spPr>
        <a:xfrm>
          <a:off x="0" y="0"/>
          <a:ext cx="12808080" cy="95216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13</xdr:col>
      <xdr:colOff>435240</xdr:colOff>
      <xdr:row>47</xdr:row>
      <xdr:rowOff>25560</xdr:rowOff>
    </xdr:to>
    <xdr:sp macro="" textlink="">
      <xdr:nvSpPr>
        <xdr:cNvPr id="124" name="CustomShape 1" hidden="1">
          <a:extLst>
            <a:ext uri="{FF2B5EF4-FFF2-40B4-BE49-F238E27FC236}">
              <a16:creationId xmlns:a16="http://schemas.microsoft.com/office/drawing/2014/main" id="{00000000-0008-0000-0000-00007C000000}"/>
            </a:ext>
          </a:extLst>
        </xdr:cNvPr>
        <xdr:cNvSpPr/>
      </xdr:nvSpPr>
      <xdr:spPr>
        <a:xfrm>
          <a:off x="0" y="0"/>
          <a:ext cx="12808080" cy="95216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13</xdr:col>
      <xdr:colOff>435240</xdr:colOff>
      <xdr:row>47</xdr:row>
      <xdr:rowOff>25560</xdr:rowOff>
    </xdr:to>
    <xdr:sp macro="" textlink="">
      <xdr:nvSpPr>
        <xdr:cNvPr id="125" name="CustomShape 1" hidden="1">
          <a:extLst>
            <a:ext uri="{FF2B5EF4-FFF2-40B4-BE49-F238E27FC236}">
              <a16:creationId xmlns:a16="http://schemas.microsoft.com/office/drawing/2014/main" id="{00000000-0008-0000-0000-00007D000000}"/>
            </a:ext>
          </a:extLst>
        </xdr:cNvPr>
        <xdr:cNvSpPr/>
      </xdr:nvSpPr>
      <xdr:spPr>
        <a:xfrm>
          <a:off x="0" y="0"/>
          <a:ext cx="12808080" cy="95216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13</xdr:col>
      <xdr:colOff>435240</xdr:colOff>
      <xdr:row>47</xdr:row>
      <xdr:rowOff>25560</xdr:rowOff>
    </xdr:to>
    <xdr:sp macro="" textlink="">
      <xdr:nvSpPr>
        <xdr:cNvPr id="126" name="CustomShape 1" hidden="1">
          <a:extLst>
            <a:ext uri="{FF2B5EF4-FFF2-40B4-BE49-F238E27FC236}">
              <a16:creationId xmlns:a16="http://schemas.microsoft.com/office/drawing/2014/main" id="{00000000-0008-0000-0000-00007E000000}"/>
            </a:ext>
          </a:extLst>
        </xdr:cNvPr>
        <xdr:cNvSpPr/>
      </xdr:nvSpPr>
      <xdr:spPr>
        <a:xfrm>
          <a:off x="0" y="0"/>
          <a:ext cx="12808080" cy="95216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13</xdr:col>
      <xdr:colOff>435240</xdr:colOff>
      <xdr:row>47</xdr:row>
      <xdr:rowOff>25560</xdr:rowOff>
    </xdr:to>
    <xdr:sp macro="" textlink="">
      <xdr:nvSpPr>
        <xdr:cNvPr id="127" name="CustomShape 1" hidden="1">
          <a:extLst>
            <a:ext uri="{FF2B5EF4-FFF2-40B4-BE49-F238E27FC236}">
              <a16:creationId xmlns:a16="http://schemas.microsoft.com/office/drawing/2014/main" id="{00000000-0008-0000-0000-00007F000000}"/>
            </a:ext>
          </a:extLst>
        </xdr:cNvPr>
        <xdr:cNvSpPr/>
      </xdr:nvSpPr>
      <xdr:spPr>
        <a:xfrm>
          <a:off x="0" y="0"/>
          <a:ext cx="12808080" cy="95216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13</xdr:col>
      <xdr:colOff>435240</xdr:colOff>
      <xdr:row>47</xdr:row>
      <xdr:rowOff>25560</xdr:rowOff>
    </xdr:to>
    <xdr:sp macro="" textlink="">
      <xdr:nvSpPr>
        <xdr:cNvPr id="128" name="CustomShape 1" hidden="1">
          <a:extLst>
            <a:ext uri="{FF2B5EF4-FFF2-40B4-BE49-F238E27FC236}">
              <a16:creationId xmlns:a16="http://schemas.microsoft.com/office/drawing/2014/main" id="{00000000-0008-0000-0000-000080000000}"/>
            </a:ext>
          </a:extLst>
        </xdr:cNvPr>
        <xdr:cNvSpPr/>
      </xdr:nvSpPr>
      <xdr:spPr>
        <a:xfrm>
          <a:off x="0" y="0"/>
          <a:ext cx="12808080" cy="95216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13</xdr:col>
      <xdr:colOff>435240</xdr:colOff>
      <xdr:row>47</xdr:row>
      <xdr:rowOff>25560</xdr:rowOff>
    </xdr:to>
    <xdr:sp macro="" textlink="">
      <xdr:nvSpPr>
        <xdr:cNvPr id="129" name="CustomShape 1" hidden="1">
          <a:extLst>
            <a:ext uri="{FF2B5EF4-FFF2-40B4-BE49-F238E27FC236}">
              <a16:creationId xmlns:a16="http://schemas.microsoft.com/office/drawing/2014/main" id="{00000000-0008-0000-0000-000081000000}"/>
            </a:ext>
          </a:extLst>
        </xdr:cNvPr>
        <xdr:cNvSpPr/>
      </xdr:nvSpPr>
      <xdr:spPr>
        <a:xfrm>
          <a:off x="0" y="0"/>
          <a:ext cx="12808080" cy="95216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13</xdr:col>
      <xdr:colOff>435240</xdr:colOff>
      <xdr:row>47</xdr:row>
      <xdr:rowOff>25560</xdr:rowOff>
    </xdr:to>
    <xdr:sp macro="" textlink="">
      <xdr:nvSpPr>
        <xdr:cNvPr id="130" name="CustomShape 1" hidden="1">
          <a:extLst>
            <a:ext uri="{FF2B5EF4-FFF2-40B4-BE49-F238E27FC236}">
              <a16:creationId xmlns:a16="http://schemas.microsoft.com/office/drawing/2014/main" id="{00000000-0008-0000-0000-000082000000}"/>
            </a:ext>
          </a:extLst>
        </xdr:cNvPr>
        <xdr:cNvSpPr/>
      </xdr:nvSpPr>
      <xdr:spPr>
        <a:xfrm>
          <a:off x="0" y="0"/>
          <a:ext cx="12808080" cy="95216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13</xdr:col>
      <xdr:colOff>435240</xdr:colOff>
      <xdr:row>47</xdr:row>
      <xdr:rowOff>25560</xdr:rowOff>
    </xdr:to>
    <xdr:sp macro="" textlink="">
      <xdr:nvSpPr>
        <xdr:cNvPr id="131" name="CustomShape 1" hidden="1">
          <a:extLst>
            <a:ext uri="{FF2B5EF4-FFF2-40B4-BE49-F238E27FC236}">
              <a16:creationId xmlns:a16="http://schemas.microsoft.com/office/drawing/2014/main" id="{00000000-0008-0000-0000-000083000000}"/>
            </a:ext>
          </a:extLst>
        </xdr:cNvPr>
        <xdr:cNvSpPr/>
      </xdr:nvSpPr>
      <xdr:spPr>
        <a:xfrm>
          <a:off x="0" y="0"/>
          <a:ext cx="12808080" cy="95216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13</xdr:col>
      <xdr:colOff>435240</xdr:colOff>
      <xdr:row>47</xdr:row>
      <xdr:rowOff>25560</xdr:rowOff>
    </xdr:to>
    <xdr:sp macro="" textlink="">
      <xdr:nvSpPr>
        <xdr:cNvPr id="132" name="CustomShape 1" hidden="1">
          <a:extLst>
            <a:ext uri="{FF2B5EF4-FFF2-40B4-BE49-F238E27FC236}">
              <a16:creationId xmlns:a16="http://schemas.microsoft.com/office/drawing/2014/main" id="{00000000-0008-0000-0000-000084000000}"/>
            </a:ext>
          </a:extLst>
        </xdr:cNvPr>
        <xdr:cNvSpPr/>
      </xdr:nvSpPr>
      <xdr:spPr>
        <a:xfrm>
          <a:off x="0" y="0"/>
          <a:ext cx="12808080" cy="95216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13</xdr:col>
      <xdr:colOff>435240</xdr:colOff>
      <xdr:row>47</xdr:row>
      <xdr:rowOff>25560</xdr:rowOff>
    </xdr:to>
    <xdr:sp macro="" textlink="">
      <xdr:nvSpPr>
        <xdr:cNvPr id="133" name="CustomShape 1" hidden="1">
          <a:extLst>
            <a:ext uri="{FF2B5EF4-FFF2-40B4-BE49-F238E27FC236}">
              <a16:creationId xmlns:a16="http://schemas.microsoft.com/office/drawing/2014/main" id="{00000000-0008-0000-0000-000085000000}"/>
            </a:ext>
          </a:extLst>
        </xdr:cNvPr>
        <xdr:cNvSpPr/>
      </xdr:nvSpPr>
      <xdr:spPr>
        <a:xfrm>
          <a:off x="0" y="0"/>
          <a:ext cx="12808080" cy="95216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13</xdr:col>
      <xdr:colOff>435240</xdr:colOff>
      <xdr:row>47</xdr:row>
      <xdr:rowOff>25560</xdr:rowOff>
    </xdr:to>
    <xdr:sp macro="" textlink="">
      <xdr:nvSpPr>
        <xdr:cNvPr id="134" name="CustomShape 1" hidden="1">
          <a:extLst>
            <a:ext uri="{FF2B5EF4-FFF2-40B4-BE49-F238E27FC236}">
              <a16:creationId xmlns:a16="http://schemas.microsoft.com/office/drawing/2014/main" id="{00000000-0008-0000-0000-000086000000}"/>
            </a:ext>
          </a:extLst>
        </xdr:cNvPr>
        <xdr:cNvSpPr/>
      </xdr:nvSpPr>
      <xdr:spPr>
        <a:xfrm>
          <a:off x="0" y="0"/>
          <a:ext cx="12808080" cy="95216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13</xdr:col>
      <xdr:colOff>435240</xdr:colOff>
      <xdr:row>47</xdr:row>
      <xdr:rowOff>25560</xdr:rowOff>
    </xdr:to>
    <xdr:sp macro="" textlink="">
      <xdr:nvSpPr>
        <xdr:cNvPr id="135" name="CustomShape 1" hidden="1">
          <a:extLst>
            <a:ext uri="{FF2B5EF4-FFF2-40B4-BE49-F238E27FC236}">
              <a16:creationId xmlns:a16="http://schemas.microsoft.com/office/drawing/2014/main" id="{00000000-0008-0000-0000-000087000000}"/>
            </a:ext>
          </a:extLst>
        </xdr:cNvPr>
        <xdr:cNvSpPr/>
      </xdr:nvSpPr>
      <xdr:spPr>
        <a:xfrm>
          <a:off x="0" y="0"/>
          <a:ext cx="12808080" cy="95216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13</xdr:col>
      <xdr:colOff>435240</xdr:colOff>
      <xdr:row>47</xdr:row>
      <xdr:rowOff>25560</xdr:rowOff>
    </xdr:to>
    <xdr:sp macro="" textlink="">
      <xdr:nvSpPr>
        <xdr:cNvPr id="136" name="CustomShape 1" hidden="1">
          <a:extLst>
            <a:ext uri="{FF2B5EF4-FFF2-40B4-BE49-F238E27FC236}">
              <a16:creationId xmlns:a16="http://schemas.microsoft.com/office/drawing/2014/main" id="{00000000-0008-0000-0000-000088000000}"/>
            </a:ext>
          </a:extLst>
        </xdr:cNvPr>
        <xdr:cNvSpPr/>
      </xdr:nvSpPr>
      <xdr:spPr>
        <a:xfrm>
          <a:off x="0" y="0"/>
          <a:ext cx="12808080" cy="95216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13</xdr:col>
      <xdr:colOff>435240</xdr:colOff>
      <xdr:row>47</xdr:row>
      <xdr:rowOff>25560</xdr:rowOff>
    </xdr:to>
    <xdr:sp macro="" textlink="">
      <xdr:nvSpPr>
        <xdr:cNvPr id="137" name="CustomShape 1" hidden="1">
          <a:extLst>
            <a:ext uri="{FF2B5EF4-FFF2-40B4-BE49-F238E27FC236}">
              <a16:creationId xmlns:a16="http://schemas.microsoft.com/office/drawing/2014/main" id="{00000000-0008-0000-0000-000089000000}"/>
            </a:ext>
          </a:extLst>
        </xdr:cNvPr>
        <xdr:cNvSpPr/>
      </xdr:nvSpPr>
      <xdr:spPr>
        <a:xfrm>
          <a:off x="0" y="0"/>
          <a:ext cx="12808080" cy="95216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13</xdr:col>
      <xdr:colOff>435240</xdr:colOff>
      <xdr:row>47</xdr:row>
      <xdr:rowOff>25560</xdr:rowOff>
    </xdr:to>
    <xdr:sp macro="" textlink="">
      <xdr:nvSpPr>
        <xdr:cNvPr id="138" name="CustomShape 1" hidden="1">
          <a:extLst>
            <a:ext uri="{FF2B5EF4-FFF2-40B4-BE49-F238E27FC236}">
              <a16:creationId xmlns:a16="http://schemas.microsoft.com/office/drawing/2014/main" id="{00000000-0008-0000-0000-00008A000000}"/>
            </a:ext>
          </a:extLst>
        </xdr:cNvPr>
        <xdr:cNvSpPr/>
      </xdr:nvSpPr>
      <xdr:spPr>
        <a:xfrm>
          <a:off x="0" y="0"/>
          <a:ext cx="12808080" cy="95216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13</xdr:col>
      <xdr:colOff>435240</xdr:colOff>
      <xdr:row>47</xdr:row>
      <xdr:rowOff>25560</xdr:rowOff>
    </xdr:to>
    <xdr:sp macro="" textlink="">
      <xdr:nvSpPr>
        <xdr:cNvPr id="139" name="CustomShape 1" hidden="1">
          <a:extLst>
            <a:ext uri="{FF2B5EF4-FFF2-40B4-BE49-F238E27FC236}">
              <a16:creationId xmlns:a16="http://schemas.microsoft.com/office/drawing/2014/main" id="{00000000-0008-0000-0000-00008B000000}"/>
            </a:ext>
          </a:extLst>
        </xdr:cNvPr>
        <xdr:cNvSpPr/>
      </xdr:nvSpPr>
      <xdr:spPr>
        <a:xfrm>
          <a:off x="0" y="0"/>
          <a:ext cx="12808080" cy="95216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13</xdr:col>
      <xdr:colOff>435240</xdr:colOff>
      <xdr:row>47</xdr:row>
      <xdr:rowOff>25560</xdr:rowOff>
    </xdr:to>
    <xdr:sp macro="" textlink="">
      <xdr:nvSpPr>
        <xdr:cNvPr id="140" name="CustomShape 1" hidden="1">
          <a:extLst>
            <a:ext uri="{FF2B5EF4-FFF2-40B4-BE49-F238E27FC236}">
              <a16:creationId xmlns:a16="http://schemas.microsoft.com/office/drawing/2014/main" id="{00000000-0008-0000-0000-00008C000000}"/>
            </a:ext>
          </a:extLst>
        </xdr:cNvPr>
        <xdr:cNvSpPr/>
      </xdr:nvSpPr>
      <xdr:spPr>
        <a:xfrm>
          <a:off x="0" y="0"/>
          <a:ext cx="12808080" cy="95216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13</xdr:col>
      <xdr:colOff>435240</xdr:colOff>
      <xdr:row>47</xdr:row>
      <xdr:rowOff>25560</xdr:rowOff>
    </xdr:to>
    <xdr:sp macro="" textlink="">
      <xdr:nvSpPr>
        <xdr:cNvPr id="141" name="CustomShape 1" hidden="1">
          <a:extLst>
            <a:ext uri="{FF2B5EF4-FFF2-40B4-BE49-F238E27FC236}">
              <a16:creationId xmlns:a16="http://schemas.microsoft.com/office/drawing/2014/main" id="{00000000-0008-0000-0000-00008D000000}"/>
            </a:ext>
          </a:extLst>
        </xdr:cNvPr>
        <xdr:cNvSpPr/>
      </xdr:nvSpPr>
      <xdr:spPr>
        <a:xfrm>
          <a:off x="0" y="0"/>
          <a:ext cx="12808080" cy="95216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13</xdr:col>
      <xdr:colOff>435240</xdr:colOff>
      <xdr:row>47</xdr:row>
      <xdr:rowOff>25560</xdr:rowOff>
    </xdr:to>
    <xdr:sp macro="" textlink="">
      <xdr:nvSpPr>
        <xdr:cNvPr id="142" name="CustomShape 1" hidden="1">
          <a:extLst>
            <a:ext uri="{FF2B5EF4-FFF2-40B4-BE49-F238E27FC236}">
              <a16:creationId xmlns:a16="http://schemas.microsoft.com/office/drawing/2014/main" id="{00000000-0008-0000-0000-00008E000000}"/>
            </a:ext>
          </a:extLst>
        </xdr:cNvPr>
        <xdr:cNvSpPr/>
      </xdr:nvSpPr>
      <xdr:spPr>
        <a:xfrm>
          <a:off x="0" y="0"/>
          <a:ext cx="12808080" cy="95216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13</xdr:col>
      <xdr:colOff>435240</xdr:colOff>
      <xdr:row>47</xdr:row>
      <xdr:rowOff>25560</xdr:rowOff>
    </xdr:to>
    <xdr:sp macro="" textlink="">
      <xdr:nvSpPr>
        <xdr:cNvPr id="143" name="CustomShape 1" hidden="1">
          <a:extLst>
            <a:ext uri="{FF2B5EF4-FFF2-40B4-BE49-F238E27FC236}">
              <a16:creationId xmlns:a16="http://schemas.microsoft.com/office/drawing/2014/main" id="{00000000-0008-0000-0000-00008F000000}"/>
            </a:ext>
          </a:extLst>
        </xdr:cNvPr>
        <xdr:cNvSpPr/>
      </xdr:nvSpPr>
      <xdr:spPr>
        <a:xfrm>
          <a:off x="0" y="0"/>
          <a:ext cx="12808080" cy="95216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13</xdr:col>
      <xdr:colOff>435240</xdr:colOff>
      <xdr:row>47</xdr:row>
      <xdr:rowOff>25560</xdr:rowOff>
    </xdr:to>
    <xdr:sp macro="" textlink="">
      <xdr:nvSpPr>
        <xdr:cNvPr id="144" name="CustomShape 1" hidden="1">
          <a:extLst>
            <a:ext uri="{FF2B5EF4-FFF2-40B4-BE49-F238E27FC236}">
              <a16:creationId xmlns:a16="http://schemas.microsoft.com/office/drawing/2014/main" id="{00000000-0008-0000-0000-000090000000}"/>
            </a:ext>
          </a:extLst>
        </xdr:cNvPr>
        <xdr:cNvSpPr/>
      </xdr:nvSpPr>
      <xdr:spPr>
        <a:xfrm>
          <a:off x="0" y="0"/>
          <a:ext cx="12808080" cy="95216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13</xdr:col>
      <xdr:colOff>435240</xdr:colOff>
      <xdr:row>47</xdr:row>
      <xdr:rowOff>25560</xdr:rowOff>
    </xdr:to>
    <xdr:sp macro="" textlink="">
      <xdr:nvSpPr>
        <xdr:cNvPr id="145" name="CustomShape 1" hidden="1">
          <a:extLst>
            <a:ext uri="{FF2B5EF4-FFF2-40B4-BE49-F238E27FC236}">
              <a16:creationId xmlns:a16="http://schemas.microsoft.com/office/drawing/2014/main" id="{00000000-0008-0000-0000-000091000000}"/>
            </a:ext>
          </a:extLst>
        </xdr:cNvPr>
        <xdr:cNvSpPr/>
      </xdr:nvSpPr>
      <xdr:spPr>
        <a:xfrm>
          <a:off x="0" y="0"/>
          <a:ext cx="12808080" cy="95216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13</xdr:col>
      <xdr:colOff>435240</xdr:colOff>
      <xdr:row>47</xdr:row>
      <xdr:rowOff>25560</xdr:rowOff>
    </xdr:to>
    <xdr:sp macro="" textlink="">
      <xdr:nvSpPr>
        <xdr:cNvPr id="146" name="CustomShape 1" hidden="1">
          <a:extLst>
            <a:ext uri="{FF2B5EF4-FFF2-40B4-BE49-F238E27FC236}">
              <a16:creationId xmlns:a16="http://schemas.microsoft.com/office/drawing/2014/main" id="{00000000-0008-0000-0000-000092000000}"/>
            </a:ext>
          </a:extLst>
        </xdr:cNvPr>
        <xdr:cNvSpPr/>
      </xdr:nvSpPr>
      <xdr:spPr>
        <a:xfrm>
          <a:off x="0" y="0"/>
          <a:ext cx="12808080" cy="95216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13</xdr:col>
      <xdr:colOff>435240</xdr:colOff>
      <xdr:row>47</xdr:row>
      <xdr:rowOff>25560</xdr:rowOff>
    </xdr:to>
    <xdr:sp macro="" textlink="">
      <xdr:nvSpPr>
        <xdr:cNvPr id="147" name="CustomShape 1" hidden="1">
          <a:extLst>
            <a:ext uri="{FF2B5EF4-FFF2-40B4-BE49-F238E27FC236}">
              <a16:creationId xmlns:a16="http://schemas.microsoft.com/office/drawing/2014/main" id="{00000000-0008-0000-0000-000093000000}"/>
            </a:ext>
          </a:extLst>
        </xdr:cNvPr>
        <xdr:cNvSpPr/>
      </xdr:nvSpPr>
      <xdr:spPr>
        <a:xfrm>
          <a:off x="0" y="0"/>
          <a:ext cx="12808080" cy="95216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13</xdr:col>
      <xdr:colOff>435240</xdr:colOff>
      <xdr:row>47</xdr:row>
      <xdr:rowOff>25560</xdr:rowOff>
    </xdr:to>
    <xdr:sp macro="" textlink="">
      <xdr:nvSpPr>
        <xdr:cNvPr id="148" name="CustomShape 1" hidden="1">
          <a:extLst>
            <a:ext uri="{FF2B5EF4-FFF2-40B4-BE49-F238E27FC236}">
              <a16:creationId xmlns:a16="http://schemas.microsoft.com/office/drawing/2014/main" id="{00000000-0008-0000-0000-000094000000}"/>
            </a:ext>
          </a:extLst>
        </xdr:cNvPr>
        <xdr:cNvSpPr/>
      </xdr:nvSpPr>
      <xdr:spPr>
        <a:xfrm>
          <a:off x="0" y="0"/>
          <a:ext cx="12808080" cy="95216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13</xdr:col>
      <xdr:colOff>435240</xdr:colOff>
      <xdr:row>47</xdr:row>
      <xdr:rowOff>25560</xdr:rowOff>
    </xdr:to>
    <xdr:sp macro="" textlink="">
      <xdr:nvSpPr>
        <xdr:cNvPr id="149" name="CustomShape 1" hidden="1">
          <a:extLst>
            <a:ext uri="{FF2B5EF4-FFF2-40B4-BE49-F238E27FC236}">
              <a16:creationId xmlns:a16="http://schemas.microsoft.com/office/drawing/2014/main" id="{00000000-0008-0000-0000-000095000000}"/>
            </a:ext>
          </a:extLst>
        </xdr:cNvPr>
        <xdr:cNvSpPr/>
      </xdr:nvSpPr>
      <xdr:spPr>
        <a:xfrm>
          <a:off x="0" y="0"/>
          <a:ext cx="12808080" cy="95216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13</xdr:col>
      <xdr:colOff>435240</xdr:colOff>
      <xdr:row>47</xdr:row>
      <xdr:rowOff>25560</xdr:rowOff>
    </xdr:to>
    <xdr:sp macro="" textlink="">
      <xdr:nvSpPr>
        <xdr:cNvPr id="150" name="CustomShape 1" hidden="1">
          <a:extLst>
            <a:ext uri="{FF2B5EF4-FFF2-40B4-BE49-F238E27FC236}">
              <a16:creationId xmlns:a16="http://schemas.microsoft.com/office/drawing/2014/main" id="{00000000-0008-0000-0000-000096000000}"/>
            </a:ext>
          </a:extLst>
        </xdr:cNvPr>
        <xdr:cNvSpPr/>
      </xdr:nvSpPr>
      <xdr:spPr>
        <a:xfrm>
          <a:off x="0" y="0"/>
          <a:ext cx="12808080" cy="95216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13</xdr:col>
      <xdr:colOff>435240</xdr:colOff>
      <xdr:row>47</xdr:row>
      <xdr:rowOff>25560</xdr:rowOff>
    </xdr:to>
    <xdr:sp macro="" textlink="">
      <xdr:nvSpPr>
        <xdr:cNvPr id="151" name="CustomShape 1" hidden="1">
          <a:extLst>
            <a:ext uri="{FF2B5EF4-FFF2-40B4-BE49-F238E27FC236}">
              <a16:creationId xmlns:a16="http://schemas.microsoft.com/office/drawing/2014/main" id="{00000000-0008-0000-0000-000097000000}"/>
            </a:ext>
          </a:extLst>
        </xdr:cNvPr>
        <xdr:cNvSpPr/>
      </xdr:nvSpPr>
      <xdr:spPr>
        <a:xfrm>
          <a:off x="0" y="0"/>
          <a:ext cx="12808080" cy="95216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13</xdr:col>
      <xdr:colOff>435240</xdr:colOff>
      <xdr:row>47</xdr:row>
      <xdr:rowOff>25560</xdr:rowOff>
    </xdr:to>
    <xdr:sp macro="" textlink="">
      <xdr:nvSpPr>
        <xdr:cNvPr id="152" name="CustomShape 1" hidden="1">
          <a:extLst>
            <a:ext uri="{FF2B5EF4-FFF2-40B4-BE49-F238E27FC236}">
              <a16:creationId xmlns:a16="http://schemas.microsoft.com/office/drawing/2014/main" id="{00000000-0008-0000-0000-000098000000}"/>
            </a:ext>
          </a:extLst>
        </xdr:cNvPr>
        <xdr:cNvSpPr/>
      </xdr:nvSpPr>
      <xdr:spPr>
        <a:xfrm>
          <a:off x="0" y="0"/>
          <a:ext cx="12808080" cy="95216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13</xdr:col>
      <xdr:colOff>435240</xdr:colOff>
      <xdr:row>47</xdr:row>
      <xdr:rowOff>25560</xdr:rowOff>
    </xdr:to>
    <xdr:sp macro="" textlink="">
      <xdr:nvSpPr>
        <xdr:cNvPr id="153" name="CustomShape 1" hidden="1">
          <a:extLst>
            <a:ext uri="{FF2B5EF4-FFF2-40B4-BE49-F238E27FC236}">
              <a16:creationId xmlns:a16="http://schemas.microsoft.com/office/drawing/2014/main" id="{00000000-0008-0000-0000-000099000000}"/>
            </a:ext>
          </a:extLst>
        </xdr:cNvPr>
        <xdr:cNvSpPr/>
      </xdr:nvSpPr>
      <xdr:spPr>
        <a:xfrm>
          <a:off x="0" y="0"/>
          <a:ext cx="12808080" cy="95216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13</xdr:col>
      <xdr:colOff>435240</xdr:colOff>
      <xdr:row>47</xdr:row>
      <xdr:rowOff>25560</xdr:rowOff>
    </xdr:to>
    <xdr:sp macro="" textlink="">
      <xdr:nvSpPr>
        <xdr:cNvPr id="154" name="CustomShape 1" hidden="1">
          <a:extLst>
            <a:ext uri="{FF2B5EF4-FFF2-40B4-BE49-F238E27FC236}">
              <a16:creationId xmlns:a16="http://schemas.microsoft.com/office/drawing/2014/main" id="{00000000-0008-0000-0000-00009A000000}"/>
            </a:ext>
          </a:extLst>
        </xdr:cNvPr>
        <xdr:cNvSpPr/>
      </xdr:nvSpPr>
      <xdr:spPr>
        <a:xfrm>
          <a:off x="0" y="0"/>
          <a:ext cx="12808080" cy="95216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13</xdr:col>
      <xdr:colOff>435240</xdr:colOff>
      <xdr:row>47</xdr:row>
      <xdr:rowOff>25560</xdr:rowOff>
    </xdr:to>
    <xdr:sp macro="" textlink="">
      <xdr:nvSpPr>
        <xdr:cNvPr id="155" name="CustomShape 1" hidden="1">
          <a:extLst>
            <a:ext uri="{FF2B5EF4-FFF2-40B4-BE49-F238E27FC236}">
              <a16:creationId xmlns:a16="http://schemas.microsoft.com/office/drawing/2014/main" id="{00000000-0008-0000-0000-00009B000000}"/>
            </a:ext>
          </a:extLst>
        </xdr:cNvPr>
        <xdr:cNvSpPr/>
      </xdr:nvSpPr>
      <xdr:spPr>
        <a:xfrm>
          <a:off x="0" y="0"/>
          <a:ext cx="12808080" cy="95216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13</xdr:col>
      <xdr:colOff>435240</xdr:colOff>
      <xdr:row>47</xdr:row>
      <xdr:rowOff>25560</xdr:rowOff>
    </xdr:to>
    <xdr:sp macro="" textlink="">
      <xdr:nvSpPr>
        <xdr:cNvPr id="156" name="CustomShape 1" hidden="1">
          <a:extLst>
            <a:ext uri="{FF2B5EF4-FFF2-40B4-BE49-F238E27FC236}">
              <a16:creationId xmlns:a16="http://schemas.microsoft.com/office/drawing/2014/main" id="{00000000-0008-0000-0000-00009C000000}"/>
            </a:ext>
          </a:extLst>
        </xdr:cNvPr>
        <xdr:cNvSpPr/>
      </xdr:nvSpPr>
      <xdr:spPr>
        <a:xfrm>
          <a:off x="0" y="0"/>
          <a:ext cx="12808080" cy="95216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13</xdr:col>
      <xdr:colOff>435240</xdr:colOff>
      <xdr:row>47</xdr:row>
      <xdr:rowOff>25560</xdr:rowOff>
    </xdr:to>
    <xdr:sp macro="" textlink="">
      <xdr:nvSpPr>
        <xdr:cNvPr id="157" name="CustomShape 1" hidden="1">
          <a:extLst>
            <a:ext uri="{FF2B5EF4-FFF2-40B4-BE49-F238E27FC236}">
              <a16:creationId xmlns:a16="http://schemas.microsoft.com/office/drawing/2014/main" id="{00000000-0008-0000-0000-00009D000000}"/>
            </a:ext>
          </a:extLst>
        </xdr:cNvPr>
        <xdr:cNvSpPr/>
      </xdr:nvSpPr>
      <xdr:spPr>
        <a:xfrm>
          <a:off x="0" y="0"/>
          <a:ext cx="12808080" cy="95216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13</xdr:col>
      <xdr:colOff>435240</xdr:colOff>
      <xdr:row>47</xdr:row>
      <xdr:rowOff>25560</xdr:rowOff>
    </xdr:to>
    <xdr:sp macro="" textlink="">
      <xdr:nvSpPr>
        <xdr:cNvPr id="158" name="CustomShape 1" hidden="1">
          <a:extLst>
            <a:ext uri="{FF2B5EF4-FFF2-40B4-BE49-F238E27FC236}">
              <a16:creationId xmlns:a16="http://schemas.microsoft.com/office/drawing/2014/main" id="{00000000-0008-0000-0000-00009E000000}"/>
            </a:ext>
          </a:extLst>
        </xdr:cNvPr>
        <xdr:cNvSpPr/>
      </xdr:nvSpPr>
      <xdr:spPr>
        <a:xfrm>
          <a:off x="0" y="0"/>
          <a:ext cx="12808080" cy="95216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13</xdr:col>
      <xdr:colOff>435240</xdr:colOff>
      <xdr:row>47</xdr:row>
      <xdr:rowOff>25560</xdr:rowOff>
    </xdr:to>
    <xdr:sp macro="" textlink="">
      <xdr:nvSpPr>
        <xdr:cNvPr id="159" name="CustomShape 1" hidden="1">
          <a:extLst>
            <a:ext uri="{FF2B5EF4-FFF2-40B4-BE49-F238E27FC236}">
              <a16:creationId xmlns:a16="http://schemas.microsoft.com/office/drawing/2014/main" id="{00000000-0008-0000-0000-00009F000000}"/>
            </a:ext>
          </a:extLst>
        </xdr:cNvPr>
        <xdr:cNvSpPr/>
      </xdr:nvSpPr>
      <xdr:spPr>
        <a:xfrm>
          <a:off x="0" y="0"/>
          <a:ext cx="12808080" cy="95216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13</xdr:col>
      <xdr:colOff>435240</xdr:colOff>
      <xdr:row>47</xdr:row>
      <xdr:rowOff>25560</xdr:rowOff>
    </xdr:to>
    <xdr:sp macro="" textlink="">
      <xdr:nvSpPr>
        <xdr:cNvPr id="160" name="CustomShape 1" hidden="1">
          <a:extLst>
            <a:ext uri="{FF2B5EF4-FFF2-40B4-BE49-F238E27FC236}">
              <a16:creationId xmlns:a16="http://schemas.microsoft.com/office/drawing/2014/main" id="{00000000-0008-0000-0000-0000A0000000}"/>
            </a:ext>
          </a:extLst>
        </xdr:cNvPr>
        <xdr:cNvSpPr/>
      </xdr:nvSpPr>
      <xdr:spPr>
        <a:xfrm>
          <a:off x="0" y="0"/>
          <a:ext cx="12808080" cy="95216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13</xdr:col>
      <xdr:colOff>435240</xdr:colOff>
      <xdr:row>47</xdr:row>
      <xdr:rowOff>25560</xdr:rowOff>
    </xdr:to>
    <xdr:sp macro="" textlink="">
      <xdr:nvSpPr>
        <xdr:cNvPr id="161" name="CustomShape 1" hidden="1">
          <a:extLst>
            <a:ext uri="{FF2B5EF4-FFF2-40B4-BE49-F238E27FC236}">
              <a16:creationId xmlns:a16="http://schemas.microsoft.com/office/drawing/2014/main" id="{00000000-0008-0000-0000-0000A1000000}"/>
            </a:ext>
          </a:extLst>
        </xdr:cNvPr>
        <xdr:cNvSpPr/>
      </xdr:nvSpPr>
      <xdr:spPr>
        <a:xfrm>
          <a:off x="0" y="0"/>
          <a:ext cx="12808080" cy="95216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13</xdr:col>
      <xdr:colOff>435240</xdr:colOff>
      <xdr:row>47</xdr:row>
      <xdr:rowOff>25560</xdr:rowOff>
    </xdr:to>
    <xdr:sp macro="" textlink="">
      <xdr:nvSpPr>
        <xdr:cNvPr id="162" name="CustomShape 1" hidden="1">
          <a:extLst>
            <a:ext uri="{FF2B5EF4-FFF2-40B4-BE49-F238E27FC236}">
              <a16:creationId xmlns:a16="http://schemas.microsoft.com/office/drawing/2014/main" id="{00000000-0008-0000-0000-0000A2000000}"/>
            </a:ext>
          </a:extLst>
        </xdr:cNvPr>
        <xdr:cNvSpPr/>
      </xdr:nvSpPr>
      <xdr:spPr>
        <a:xfrm>
          <a:off x="0" y="0"/>
          <a:ext cx="12808080" cy="95216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13</xdr:col>
      <xdr:colOff>435240</xdr:colOff>
      <xdr:row>47</xdr:row>
      <xdr:rowOff>25560</xdr:rowOff>
    </xdr:to>
    <xdr:sp macro="" textlink="">
      <xdr:nvSpPr>
        <xdr:cNvPr id="163" name="CustomShape 1" hidden="1">
          <a:extLst>
            <a:ext uri="{FF2B5EF4-FFF2-40B4-BE49-F238E27FC236}">
              <a16:creationId xmlns:a16="http://schemas.microsoft.com/office/drawing/2014/main" id="{00000000-0008-0000-0000-0000A3000000}"/>
            </a:ext>
          </a:extLst>
        </xdr:cNvPr>
        <xdr:cNvSpPr/>
      </xdr:nvSpPr>
      <xdr:spPr>
        <a:xfrm>
          <a:off x="0" y="0"/>
          <a:ext cx="12808080" cy="95216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13</xdr:col>
      <xdr:colOff>435240</xdr:colOff>
      <xdr:row>47</xdr:row>
      <xdr:rowOff>25560</xdr:rowOff>
    </xdr:to>
    <xdr:sp macro="" textlink="">
      <xdr:nvSpPr>
        <xdr:cNvPr id="164" name="CustomShape 1" hidden="1">
          <a:extLst>
            <a:ext uri="{FF2B5EF4-FFF2-40B4-BE49-F238E27FC236}">
              <a16:creationId xmlns:a16="http://schemas.microsoft.com/office/drawing/2014/main" id="{00000000-0008-0000-0000-0000A4000000}"/>
            </a:ext>
          </a:extLst>
        </xdr:cNvPr>
        <xdr:cNvSpPr/>
      </xdr:nvSpPr>
      <xdr:spPr>
        <a:xfrm>
          <a:off x="0" y="0"/>
          <a:ext cx="12808080" cy="95216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13</xdr:col>
      <xdr:colOff>435240</xdr:colOff>
      <xdr:row>47</xdr:row>
      <xdr:rowOff>25560</xdr:rowOff>
    </xdr:to>
    <xdr:sp macro="" textlink="">
      <xdr:nvSpPr>
        <xdr:cNvPr id="165" name="CustomShape 1" hidden="1">
          <a:extLst>
            <a:ext uri="{FF2B5EF4-FFF2-40B4-BE49-F238E27FC236}">
              <a16:creationId xmlns:a16="http://schemas.microsoft.com/office/drawing/2014/main" id="{00000000-0008-0000-0000-0000A5000000}"/>
            </a:ext>
          </a:extLst>
        </xdr:cNvPr>
        <xdr:cNvSpPr/>
      </xdr:nvSpPr>
      <xdr:spPr>
        <a:xfrm>
          <a:off x="0" y="0"/>
          <a:ext cx="12808080" cy="95216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13</xdr:col>
      <xdr:colOff>435240</xdr:colOff>
      <xdr:row>47</xdr:row>
      <xdr:rowOff>25560</xdr:rowOff>
    </xdr:to>
    <xdr:sp macro="" textlink="">
      <xdr:nvSpPr>
        <xdr:cNvPr id="166" name="CustomShape 1" hidden="1">
          <a:extLst>
            <a:ext uri="{FF2B5EF4-FFF2-40B4-BE49-F238E27FC236}">
              <a16:creationId xmlns:a16="http://schemas.microsoft.com/office/drawing/2014/main" id="{00000000-0008-0000-0000-0000A6000000}"/>
            </a:ext>
          </a:extLst>
        </xdr:cNvPr>
        <xdr:cNvSpPr/>
      </xdr:nvSpPr>
      <xdr:spPr>
        <a:xfrm>
          <a:off x="0" y="0"/>
          <a:ext cx="12808080" cy="95216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13</xdr:col>
      <xdr:colOff>435240</xdr:colOff>
      <xdr:row>47</xdr:row>
      <xdr:rowOff>25560</xdr:rowOff>
    </xdr:to>
    <xdr:sp macro="" textlink="">
      <xdr:nvSpPr>
        <xdr:cNvPr id="167" name="CustomShape 1" hidden="1">
          <a:extLst>
            <a:ext uri="{FF2B5EF4-FFF2-40B4-BE49-F238E27FC236}">
              <a16:creationId xmlns:a16="http://schemas.microsoft.com/office/drawing/2014/main" id="{00000000-0008-0000-0000-0000A7000000}"/>
            </a:ext>
          </a:extLst>
        </xdr:cNvPr>
        <xdr:cNvSpPr/>
      </xdr:nvSpPr>
      <xdr:spPr>
        <a:xfrm>
          <a:off x="0" y="0"/>
          <a:ext cx="12808080" cy="95216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13</xdr:col>
      <xdr:colOff>435240</xdr:colOff>
      <xdr:row>47</xdr:row>
      <xdr:rowOff>25560</xdr:rowOff>
    </xdr:to>
    <xdr:sp macro="" textlink="">
      <xdr:nvSpPr>
        <xdr:cNvPr id="168" name="CustomShape 1" hidden="1">
          <a:extLst>
            <a:ext uri="{FF2B5EF4-FFF2-40B4-BE49-F238E27FC236}">
              <a16:creationId xmlns:a16="http://schemas.microsoft.com/office/drawing/2014/main" id="{00000000-0008-0000-0000-0000A8000000}"/>
            </a:ext>
          </a:extLst>
        </xdr:cNvPr>
        <xdr:cNvSpPr/>
      </xdr:nvSpPr>
      <xdr:spPr>
        <a:xfrm>
          <a:off x="0" y="0"/>
          <a:ext cx="12808080" cy="95216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13</xdr:col>
      <xdr:colOff>435240</xdr:colOff>
      <xdr:row>47</xdr:row>
      <xdr:rowOff>25560</xdr:rowOff>
    </xdr:to>
    <xdr:sp macro="" textlink="">
      <xdr:nvSpPr>
        <xdr:cNvPr id="169" name="CustomShape 1" hidden="1">
          <a:extLst>
            <a:ext uri="{FF2B5EF4-FFF2-40B4-BE49-F238E27FC236}">
              <a16:creationId xmlns:a16="http://schemas.microsoft.com/office/drawing/2014/main" id="{00000000-0008-0000-0000-0000A9000000}"/>
            </a:ext>
          </a:extLst>
        </xdr:cNvPr>
        <xdr:cNvSpPr/>
      </xdr:nvSpPr>
      <xdr:spPr>
        <a:xfrm>
          <a:off x="0" y="0"/>
          <a:ext cx="12808080" cy="95216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13</xdr:col>
      <xdr:colOff>435240</xdr:colOff>
      <xdr:row>47</xdr:row>
      <xdr:rowOff>25560</xdr:rowOff>
    </xdr:to>
    <xdr:sp macro="" textlink="">
      <xdr:nvSpPr>
        <xdr:cNvPr id="170" name="CustomShape 1" hidden="1">
          <a:extLst>
            <a:ext uri="{FF2B5EF4-FFF2-40B4-BE49-F238E27FC236}">
              <a16:creationId xmlns:a16="http://schemas.microsoft.com/office/drawing/2014/main" id="{00000000-0008-0000-0000-0000AA000000}"/>
            </a:ext>
          </a:extLst>
        </xdr:cNvPr>
        <xdr:cNvSpPr/>
      </xdr:nvSpPr>
      <xdr:spPr>
        <a:xfrm>
          <a:off x="0" y="0"/>
          <a:ext cx="12808080" cy="95216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13</xdr:col>
      <xdr:colOff>435240</xdr:colOff>
      <xdr:row>47</xdr:row>
      <xdr:rowOff>25560</xdr:rowOff>
    </xdr:to>
    <xdr:sp macro="" textlink="">
      <xdr:nvSpPr>
        <xdr:cNvPr id="171" name="CustomShape 1" hidden="1">
          <a:extLst>
            <a:ext uri="{FF2B5EF4-FFF2-40B4-BE49-F238E27FC236}">
              <a16:creationId xmlns:a16="http://schemas.microsoft.com/office/drawing/2014/main" id="{00000000-0008-0000-0000-0000AB000000}"/>
            </a:ext>
          </a:extLst>
        </xdr:cNvPr>
        <xdr:cNvSpPr/>
      </xdr:nvSpPr>
      <xdr:spPr>
        <a:xfrm>
          <a:off x="0" y="0"/>
          <a:ext cx="12808080" cy="95216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0</xdr:row>
      <xdr:rowOff>0</xdr:rowOff>
    </xdr:from>
    <xdr:to>
      <xdr:col>13</xdr:col>
      <xdr:colOff>228600</xdr:colOff>
      <xdr:row>47</xdr:row>
      <xdr:rowOff>28575</xdr:rowOff>
    </xdr:to>
    <xdr:sp macro="" textlink="">
      <xdr:nvSpPr>
        <xdr:cNvPr id="1152" name="shapetype_202" hidden="1">
          <a:extLst>
            <a:ext uri="{FF2B5EF4-FFF2-40B4-BE49-F238E27FC236}">
              <a16:creationId xmlns:a16="http://schemas.microsoft.com/office/drawing/2014/main" id="{00000000-0008-0000-0000-000080040000}"/>
            </a:ext>
          </a:extLst>
        </xdr:cNvPr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13</xdr:col>
      <xdr:colOff>228600</xdr:colOff>
      <xdr:row>47</xdr:row>
      <xdr:rowOff>28575</xdr:rowOff>
    </xdr:to>
    <xdr:sp macro="" textlink="">
      <xdr:nvSpPr>
        <xdr:cNvPr id="1150" name="shapetype_202" hidden="1">
          <a:extLst>
            <a:ext uri="{FF2B5EF4-FFF2-40B4-BE49-F238E27FC236}">
              <a16:creationId xmlns:a16="http://schemas.microsoft.com/office/drawing/2014/main" id="{00000000-0008-0000-0000-00007E040000}"/>
            </a:ext>
          </a:extLst>
        </xdr:cNvPr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13</xdr:col>
      <xdr:colOff>228600</xdr:colOff>
      <xdr:row>47</xdr:row>
      <xdr:rowOff>28575</xdr:rowOff>
    </xdr:to>
    <xdr:sp macro="" textlink="">
      <xdr:nvSpPr>
        <xdr:cNvPr id="1148" name="shapetype_202" hidden="1">
          <a:extLst>
            <a:ext uri="{FF2B5EF4-FFF2-40B4-BE49-F238E27FC236}">
              <a16:creationId xmlns:a16="http://schemas.microsoft.com/office/drawing/2014/main" id="{00000000-0008-0000-0000-00007C040000}"/>
            </a:ext>
          </a:extLst>
        </xdr:cNvPr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13</xdr:col>
      <xdr:colOff>228600</xdr:colOff>
      <xdr:row>47</xdr:row>
      <xdr:rowOff>28575</xdr:rowOff>
    </xdr:to>
    <xdr:sp macro="" textlink="">
      <xdr:nvSpPr>
        <xdr:cNvPr id="1146" name="shapetype_202" hidden="1">
          <a:extLst>
            <a:ext uri="{FF2B5EF4-FFF2-40B4-BE49-F238E27FC236}">
              <a16:creationId xmlns:a16="http://schemas.microsoft.com/office/drawing/2014/main" id="{00000000-0008-0000-0000-00007A040000}"/>
            </a:ext>
          </a:extLst>
        </xdr:cNvPr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13</xdr:col>
      <xdr:colOff>228600</xdr:colOff>
      <xdr:row>47</xdr:row>
      <xdr:rowOff>28575</xdr:rowOff>
    </xdr:to>
    <xdr:sp macro="" textlink="">
      <xdr:nvSpPr>
        <xdr:cNvPr id="1144" name="shapetype_202" hidden="1">
          <a:extLst>
            <a:ext uri="{FF2B5EF4-FFF2-40B4-BE49-F238E27FC236}">
              <a16:creationId xmlns:a16="http://schemas.microsoft.com/office/drawing/2014/main" id="{00000000-0008-0000-0000-000078040000}"/>
            </a:ext>
          </a:extLst>
        </xdr:cNvPr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13</xdr:col>
      <xdr:colOff>228600</xdr:colOff>
      <xdr:row>47</xdr:row>
      <xdr:rowOff>28575</xdr:rowOff>
    </xdr:to>
    <xdr:sp macro="" textlink="">
      <xdr:nvSpPr>
        <xdr:cNvPr id="1142" name="shapetype_202" hidden="1">
          <a:extLst>
            <a:ext uri="{FF2B5EF4-FFF2-40B4-BE49-F238E27FC236}">
              <a16:creationId xmlns:a16="http://schemas.microsoft.com/office/drawing/2014/main" id="{00000000-0008-0000-0000-000076040000}"/>
            </a:ext>
          </a:extLst>
        </xdr:cNvPr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13</xdr:col>
      <xdr:colOff>228600</xdr:colOff>
      <xdr:row>47</xdr:row>
      <xdr:rowOff>28575</xdr:rowOff>
    </xdr:to>
    <xdr:sp macro="" textlink="">
      <xdr:nvSpPr>
        <xdr:cNvPr id="1140" name="shapetype_202" hidden="1">
          <a:extLst>
            <a:ext uri="{FF2B5EF4-FFF2-40B4-BE49-F238E27FC236}">
              <a16:creationId xmlns:a16="http://schemas.microsoft.com/office/drawing/2014/main" id="{00000000-0008-0000-0000-000074040000}"/>
            </a:ext>
          </a:extLst>
        </xdr:cNvPr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13</xdr:col>
      <xdr:colOff>228600</xdr:colOff>
      <xdr:row>47</xdr:row>
      <xdr:rowOff>28575</xdr:rowOff>
    </xdr:to>
    <xdr:sp macro="" textlink="">
      <xdr:nvSpPr>
        <xdr:cNvPr id="1138" name="shapetype_202" hidden="1">
          <a:extLst>
            <a:ext uri="{FF2B5EF4-FFF2-40B4-BE49-F238E27FC236}">
              <a16:creationId xmlns:a16="http://schemas.microsoft.com/office/drawing/2014/main" id="{00000000-0008-0000-0000-000072040000}"/>
            </a:ext>
          </a:extLst>
        </xdr:cNvPr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13</xdr:col>
      <xdr:colOff>228600</xdr:colOff>
      <xdr:row>47</xdr:row>
      <xdr:rowOff>28575</xdr:rowOff>
    </xdr:to>
    <xdr:sp macro="" textlink="">
      <xdr:nvSpPr>
        <xdr:cNvPr id="1136" name="shapetype_202" hidden="1">
          <a:extLst>
            <a:ext uri="{FF2B5EF4-FFF2-40B4-BE49-F238E27FC236}">
              <a16:creationId xmlns:a16="http://schemas.microsoft.com/office/drawing/2014/main" id="{00000000-0008-0000-0000-000070040000}"/>
            </a:ext>
          </a:extLst>
        </xdr:cNvPr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13</xdr:col>
      <xdr:colOff>228600</xdr:colOff>
      <xdr:row>47</xdr:row>
      <xdr:rowOff>28575</xdr:rowOff>
    </xdr:to>
    <xdr:sp macro="" textlink="">
      <xdr:nvSpPr>
        <xdr:cNvPr id="1134" name="shapetype_202" hidden="1">
          <a:extLst>
            <a:ext uri="{FF2B5EF4-FFF2-40B4-BE49-F238E27FC236}">
              <a16:creationId xmlns:a16="http://schemas.microsoft.com/office/drawing/2014/main" id="{00000000-0008-0000-0000-00006E040000}"/>
            </a:ext>
          </a:extLst>
        </xdr:cNvPr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13</xdr:col>
      <xdr:colOff>228600</xdr:colOff>
      <xdr:row>47</xdr:row>
      <xdr:rowOff>28575</xdr:rowOff>
    </xdr:to>
    <xdr:sp macro="" textlink="">
      <xdr:nvSpPr>
        <xdr:cNvPr id="1132" name="shapetype_202" hidden="1">
          <a:extLst>
            <a:ext uri="{FF2B5EF4-FFF2-40B4-BE49-F238E27FC236}">
              <a16:creationId xmlns:a16="http://schemas.microsoft.com/office/drawing/2014/main" id="{00000000-0008-0000-0000-00006C040000}"/>
            </a:ext>
          </a:extLst>
        </xdr:cNvPr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13</xdr:col>
      <xdr:colOff>228600</xdr:colOff>
      <xdr:row>47</xdr:row>
      <xdr:rowOff>28575</xdr:rowOff>
    </xdr:to>
    <xdr:sp macro="" textlink="">
      <xdr:nvSpPr>
        <xdr:cNvPr id="1130" name="shapetype_202" hidden="1">
          <a:extLst>
            <a:ext uri="{FF2B5EF4-FFF2-40B4-BE49-F238E27FC236}">
              <a16:creationId xmlns:a16="http://schemas.microsoft.com/office/drawing/2014/main" id="{00000000-0008-0000-0000-00006A040000}"/>
            </a:ext>
          </a:extLst>
        </xdr:cNvPr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13</xdr:col>
      <xdr:colOff>228600</xdr:colOff>
      <xdr:row>47</xdr:row>
      <xdr:rowOff>28575</xdr:rowOff>
    </xdr:to>
    <xdr:sp macro="" textlink="">
      <xdr:nvSpPr>
        <xdr:cNvPr id="1128" name="shapetype_202" hidden="1">
          <a:extLst>
            <a:ext uri="{FF2B5EF4-FFF2-40B4-BE49-F238E27FC236}">
              <a16:creationId xmlns:a16="http://schemas.microsoft.com/office/drawing/2014/main" id="{00000000-0008-0000-0000-000068040000}"/>
            </a:ext>
          </a:extLst>
        </xdr:cNvPr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13</xdr:col>
      <xdr:colOff>228600</xdr:colOff>
      <xdr:row>47</xdr:row>
      <xdr:rowOff>28575</xdr:rowOff>
    </xdr:to>
    <xdr:sp macro="" textlink="">
      <xdr:nvSpPr>
        <xdr:cNvPr id="1126" name="shapetype_202" hidden="1">
          <a:extLst>
            <a:ext uri="{FF2B5EF4-FFF2-40B4-BE49-F238E27FC236}">
              <a16:creationId xmlns:a16="http://schemas.microsoft.com/office/drawing/2014/main" id="{00000000-0008-0000-0000-000066040000}"/>
            </a:ext>
          </a:extLst>
        </xdr:cNvPr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13</xdr:col>
      <xdr:colOff>228600</xdr:colOff>
      <xdr:row>47</xdr:row>
      <xdr:rowOff>28575</xdr:rowOff>
    </xdr:to>
    <xdr:sp macro="" textlink="">
      <xdr:nvSpPr>
        <xdr:cNvPr id="1124" name="shapetype_202" hidden="1">
          <a:extLst>
            <a:ext uri="{FF2B5EF4-FFF2-40B4-BE49-F238E27FC236}">
              <a16:creationId xmlns:a16="http://schemas.microsoft.com/office/drawing/2014/main" id="{00000000-0008-0000-0000-000064040000}"/>
            </a:ext>
          </a:extLst>
        </xdr:cNvPr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13</xdr:col>
      <xdr:colOff>228600</xdr:colOff>
      <xdr:row>47</xdr:row>
      <xdr:rowOff>28575</xdr:rowOff>
    </xdr:to>
    <xdr:sp macro="" textlink="">
      <xdr:nvSpPr>
        <xdr:cNvPr id="1122" name="shapetype_202" hidden="1">
          <a:extLst>
            <a:ext uri="{FF2B5EF4-FFF2-40B4-BE49-F238E27FC236}">
              <a16:creationId xmlns:a16="http://schemas.microsoft.com/office/drawing/2014/main" id="{00000000-0008-0000-0000-000062040000}"/>
            </a:ext>
          </a:extLst>
        </xdr:cNvPr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13</xdr:col>
      <xdr:colOff>228600</xdr:colOff>
      <xdr:row>47</xdr:row>
      <xdr:rowOff>28575</xdr:rowOff>
    </xdr:to>
    <xdr:sp macro="" textlink="">
      <xdr:nvSpPr>
        <xdr:cNvPr id="1120" name="shapetype_202" hidden="1">
          <a:extLst>
            <a:ext uri="{FF2B5EF4-FFF2-40B4-BE49-F238E27FC236}">
              <a16:creationId xmlns:a16="http://schemas.microsoft.com/office/drawing/2014/main" id="{00000000-0008-0000-0000-000060040000}"/>
            </a:ext>
          </a:extLst>
        </xdr:cNvPr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13</xdr:col>
      <xdr:colOff>228600</xdr:colOff>
      <xdr:row>47</xdr:row>
      <xdr:rowOff>28575</xdr:rowOff>
    </xdr:to>
    <xdr:sp macro="" textlink="">
      <xdr:nvSpPr>
        <xdr:cNvPr id="1118" name="shapetype_202" hidden="1">
          <a:extLst>
            <a:ext uri="{FF2B5EF4-FFF2-40B4-BE49-F238E27FC236}">
              <a16:creationId xmlns:a16="http://schemas.microsoft.com/office/drawing/2014/main" id="{00000000-0008-0000-0000-00005E040000}"/>
            </a:ext>
          </a:extLst>
        </xdr:cNvPr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13</xdr:col>
      <xdr:colOff>228600</xdr:colOff>
      <xdr:row>47</xdr:row>
      <xdr:rowOff>28575</xdr:rowOff>
    </xdr:to>
    <xdr:sp macro="" textlink="">
      <xdr:nvSpPr>
        <xdr:cNvPr id="1116" name="shapetype_202" hidden="1">
          <a:extLst>
            <a:ext uri="{FF2B5EF4-FFF2-40B4-BE49-F238E27FC236}">
              <a16:creationId xmlns:a16="http://schemas.microsoft.com/office/drawing/2014/main" id="{00000000-0008-0000-0000-00005C040000}"/>
            </a:ext>
          </a:extLst>
        </xdr:cNvPr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13</xdr:col>
      <xdr:colOff>228600</xdr:colOff>
      <xdr:row>47</xdr:row>
      <xdr:rowOff>28575</xdr:rowOff>
    </xdr:to>
    <xdr:sp macro="" textlink="">
      <xdr:nvSpPr>
        <xdr:cNvPr id="1114" name="shapetype_202" hidden="1">
          <a:extLst>
            <a:ext uri="{FF2B5EF4-FFF2-40B4-BE49-F238E27FC236}">
              <a16:creationId xmlns:a16="http://schemas.microsoft.com/office/drawing/2014/main" id="{00000000-0008-0000-0000-00005A040000}"/>
            </a:ext>
          </a:extLst>
        </xdr:cNvPr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13</xdr:col>
      <xdr:colOff>228600</xdr:colOff>
      <xdr:row>47</xdr:row>
      <xdr:rowOff>28575</xdr:rowOff>
    </xdr:to>
    <xdr:sp macro="" textlink="">
      <xdr:nvSpPr>
        <xdr:cNvPr id="1112" name="shapetype_202" hidden="1">
          <a:extLst>
            <a:ext uri="{FF2B5EF4-FFF2-40B4-BE49-F238E27FC236}">
              <a16:creationId xmlns:a16="http://schemas.microsoft.com/office/drawing/2014/main" id="{00000000-0008-0000-0000-000058040000}"/>
            </a:ext>
          </a:extLst>
        </xdr:cNvPr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13</xdr:col>
      <xdr:colOff>228600</xdr:colOff>
      <xdr:row>47</xdr:row>
      <xdr:rowOff>28575</xdr:rowOff>
    </xdr:to>
    <xdr:sp macro="" textlink="">
      <xdr:nvSpPr>
        <xdr:cNvPr id="1110" name="shapetype_202" hidden="1">
          <a:extLst>
            <a:ext uri="{FF2B5EF4-FFF2-40B4-BE49-F238E27FC236}">
              <a16:creationId xmlns:a16="http://schemas.microsoft.com/office/drawing/2014/main" id="{00000000-0008-0000-0000-000056040000}"/>
            </a:ext>
          </a:extLst>
        </xdr:cNvPr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13</xdr:col>
      <xdr:colOff>228600</xdr:colOff>
      <xdr:row>47</xdr:row>
      <xdr:rowOff>28575</xdr:rowOff>
    </xdr:to>
    <xdr:sp macro="" textlink="">
      <xdr:nvSpPr>
        <xdr:cNvPr id="1108" name="shapetype_202" hidden="1">
          <a:extLst>
            <a:ext uri="{FF2B5EF4-FFF2-40B4-BE49-F238E27FC236}">
              <a16:creationId xmlns:a16="http://schemas.microsoft.com/office/drawing/2014/main" id="{00000000-0008-0000-0000-000054040000}"/>
            </a:ext>
          </a:extLst>
        </xdr:cNvPr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13</xdr:col>
      <xdr:colOff>228600</xdr:colOff>
      <xdr:row>47</xdr:row>
      <xdr:rowOff>28575</xdr:rowOff>
    </xdr:to>
    <xdr:sp macro="" textlink="">
      <xdr:nvSpPr>
        <xdr:cNvPr id="1106" name="shapetype_202" hidden="1">
          <a:extLst>
            <a:ext uri="{FF2B5EF4-FFF2-40B4-BE49-F238E27FC236}">
              <a16:creationId xmlns:a16="http://schemas.microsoft.com/office/drawing/2014/main" id="{00000000-0008-0000-0000-000052040000}"/>
            </a:ext>
          </a:extLst>
        </xdr:cNvPr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13</xdr:col>
      <xdr:colOff>228600</xdr:colOff>
      <xdr:row>47</xdr:row>
      <xdr:rowOff>28575</xdr:rowOff>
    </xdr:to>
    <xdr:sp macro="" textlink="">
      <xdr:nvSpPr>
        <xdr:cNvPr id="1104" name="shapetype_202" hidden="1">
          <a:extLst>
            <a:ext uri="{FF2B5EF4-FFF2-40B4-BE49-F238E27FC236}">
              <a16:creationId xmlns:a16="http://schemas.microsoft.com/office/drawing/2014/main" id="{00000000-0008-0000-0000-000050040000}"/>
            </a:ext>
          </a:extLst>
        </xdr:cNvPr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13</xdr:col>
      <xdr:colOff>228600</xdr:colOff>
      <xdr:row>47</xdr:row>
      <xdr:rowOff>28575</xdr:rowOff>
    </xdr:to>
    <xdr:sp macro="" textlink="">
      <xdr:nvSpPr>
        <xdr:cNvPr id="1102" name="shapetype_202" hidden="1">
          <a:extLst>
            <a:ext uri="{FF2B5EF4-FFF2-40B4-BE49-F238E27FC236}">
              <a16:creationId xmlns:a16="http://schemas.microsoft.com/office/drawing/2014/main" id="{00000000-0008-0000-0000-00004E040000}"/>
            </a:ext>
          </a:extLst>
        </xdr:cNvPr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13</xdr:col>
      <xdr:colOff>228600</xdr:colOff>
      <xdr:row>47</xdr:row>
      <xdr:rowOff>28575</xdr:rowOff>
    </xdr:to>
    <xdr:sp macro="" textlink="">
      <xdr:nvSpPr>
        <xdr:cNvPr id="1100" name="shapetype_202" hidden="1">
          <a:extLst>
            <a:ext uri="{FF2B5EF4-FFF2-40B4-BE49-F238E27FC236}">
              <a16:creationId xmlns:a16="http://schemas.microsoft.com/office/drawing/2014/main" id="{00000000-0008-0000-0000-00004C040000}"/>
            </a:ext>
          </a:extLst>
        </xdr:cNvPr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13</xdr:col>
      <xdr:colOff>228600</xdr:colOff>
      <xdr:row>47</xdr:row>
      <xdr:rowOff>28575</xdr:rowOff>
    </xdr:to>
    <xdr:sp macro="" textlink="">
      <xdr:nvSpPr>
        <xdr:cNvPr id="1098" name="shapetype_202" hidden="1">
          <a:extLst>
            <a:ext uri="{FF2B5EF4-FFF2-40B4-BE49-F238E27FC236}">
              <a16:creationId xmlns:a16="http://schemas.microsoft.com/office/drawing/2014/main" id="{00000000-0008-0000-0000-00004A040000}"/>
            </a:ext>
          </a:extLst>
        </xdr:cNvPr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13</xdr:col>
      <xdr:colOff>228600</xdr:colOff>
      <xdr:row>47</xdr:row>
      <xdr:rowOff>28575</xdr:rowOff>
    </xdr:to>
    <xdr:sp macro="" textlink="">
      <xdr:nvSpPr>
        <xdr:cNvPr id="1096" name="shapetype_202" hidden="1">
          <a:extLst>
            <a:ext uri="{FF2B5EF4-FFF2-40B4-BE49-F238E27FC236}">
              <a16:creationId xmlns:a16="http://schemas.microsoft.com/office/drawing/2014/main" id="{00000000-0008-0000-0000-000048040000}"/>
            </a:ext>
          </a:extLst>
        </xdr:cNvPr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13</xdr:col>
      <xdr:colOff>228600</xdr:colOff>
      <xdr:row>47</xdr:row>
      <xdr:rowOff>28575</xdr:rowOff>
    </xdr:to>
    <xdr:sp macro="" textlink="">
      <xdr:nvSpPr>
        <xdr:cNvPr id="1094" name="shapetype_202" hidden="1">
          <a:extLst>
            <a:ext uri="{FF2B5EF4-FFF2-40B4-BE49-F238E27FC236}">
              <a16:creationId xmlns:a16="http://schemas.microsoft.com/office/drawing/2014/main" id="{00000000-0008-0000-0000-000046040000}"/>
            </a:ext>
          </a:extLst>
        </xdr:cNvPr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13</xdr:col>
      <xdr:colOff>228600</xdr:colOff>
      <xdr:row>47</xdr:row>
      <xdr:rowOff>28575</xdr:rowOff>
    </xdr:to>
    <xdr:sp macro="" textlink="">
      <xdr:nvSpPr>
        <xdr:cNvPr id="1092" name="shapetype_202" hidden="1">
          <a:extLst>
            <a:ext uri="{FF2B5EF4-FFF2-40B4-BE49-F238E27FC236}">
              <a16:creationId xmlns:a16="http://schemas.microsoft.com/office/drawing/2014/main" id="{00000000-0008-0000-0000-000044040000}"/>
            </a:ext>
          </a:extLst>
        </xdr:cNvPr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13</xdr:col>
      <xdr:colOff>228600</xdr:colOff>
      <xdr:row>47</xdr:row>
      <xdr:rowOff>28575</xdr:rowOff>
    </xdr:to>
    <xdr:sp macro="" textlink="">
      <xdr:nvSpPr>
        <xdr:cNvPr id="1090" name="shapetype_202" hidden="1">
          <a:extLst>
            <a:ext uri="{FF2B5EF4-FFF2-40B4-BE49-F238E27FC236}">
              <a16:creationId xmlns:a16="http://schemas.microsoft.com/office/drawing/2014/main" id="{00000000-0008-0000-0000-000042040000}"/>
            </a:ext>
          </a:extLst>
        </xdr:cNvPr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13</xdr:col>
      <xdr:colOff>228600</xdr:colOff>
      <xdr:row>47</xdr:row>
      <xdr:rowOff>28575</xdr:rowOff>
    </xdr:to>
    <xdr:sp macro="" textlink="">
      <xdr:nvSpPr>
        <xdr:cNvPr id="1088" name="shapetype_202" hidden="1">
          <a:extLst>
            <a:ext uri="{FF2B5EF4-FFF2-40B4-BE49-F238E27FC236}">
              <a16:creationId xmlns:a16="http://schemas.microsoft.com/office/drawing/2014/main" id="{00000000-0008-0000-0000-000040040000}"/>
            </a:ext>
          </a:extLst>
        </xdr:cNvPr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13</xdr:col>
      <xdr:colOff>228600</xdr:colOff>
      <xdr:row>47</xdr:row>
      <xdr:rowOff>28575</xdr:rowOff>
    </xdr:to>
    <xdr:sp macro="" textlink="">
      <xdr:nvSpPr>
        <xdr:cNvPr id="1086" name="shapetype_202" hidden="1">
          <a:extLst>
            <a:ext uri="{FF2B5EF4-FFF2-40B4-BE49-F238E27FC236}">
              <a16:creationId xmlns:a16="http://schemas.microsoft.com/office/drawing/2014/main" id="{00000000-0008-0000-0000-00003E040000}"/>
            </a:ext>
          </a:extLst>
        </xdr:cNvPr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13</xdr:col>
      <xdr:colOff>228600</xdr:colOff>
      <xdr:row>47</xdr:row>
      <xdr:rowOff>28575</xdr:rowOff>
    </xdr:to>
    <xdr:sp macro="" textlink="">
      <xdr:nvSpPr>
        <xdr:cNvPr id="1084" name="shapetype_202" hidden="1">
          <a:extLst>
            <a:ext uri="{FF2B5EF4-FFF2-40B4-BE49-F238E27FC236}">
              <a16:creationId xmlns:a16="http://schemas.microsoft.com/office/drawing/2014/main" id="{00000000-0008-0000-0000-00003C040000}"/>
            </a:ext>
          </a:extLst>
        </xdr:cNvPr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13</xdr:col>
      <xdr:colOff>228600</xdr:colOff>
      <xdr:row>47</xdr:row>
      <xdr:rowOff>28575</xdr:rowOff>
    </xdr:to>
    <xdr:sp macro="" textlink="">
      <xdr:nvSpPr>
        <xdr:cNvPr id="1082" name="shapetype_202" hidden="1">
          <a:extLst>
            <a:ext uri="{FF2B5EF4-FFF2-40B4-BE49-F238E27FC236}">
              <a16:creationId xmlns:a16="http://schemas.microsoft.com/office/drawing/2014/main" id="{00000000-0008-0000-0000-00003A040000}"/>
            </a:ext>
          </a:extLst>
        </xdr:cNvPr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13</xdr:col>
      <xdr:colOff>228600</xdr:colOff>
      <xdr:row>47</xdr:row>
      <xdr:rowOff>28575</xdr:rowOff>
    </xdr:to>
    <xdr:sp macro="" textlink="">
      <xdr:nvSpPr>
        <xdr:cNvPr id="1080" name="shapetype_202" hidden="1">
          <a:extLst>
            <a:ext uri="{FF2B5EF4-FFF2-40B4-BE49-F238E27FC236}">
              <a16:creationId xmlns:a16="http://schemas.microsoft.com/office/drawing/2014/main" id="{00000000-0008-0000-0000-000038040000}"/>
            </a:ext>
          </a:extLst>
        </xdr:cNvPr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13</xdr:col>
      <xdr:colOff>228600</xdr:colOff>
      <xdr:row>47</xdr:row>
      <xdr:rowOff>28575</xdr:rowOff>
    </xdr:to>
    <xdr:sp macro="" textlink="">
      <xdr:nvSpPr>
        <xdr:cNvPr id="1078" name="shapetype_202" hidden="1">
          <a:extLst>
            <a:ext uri="{FF2B5EF4-FFF2-40B4-BE49-F238E27FC236}">
              <a16:creationId xmlns:a16="http://schemas.microsoft.com/office/drawing/2014/main" id="{00000000-0008-0000-0000-000036040000}"/>
            </a:ext>
          </a:extLst>
        </xdr:cNvPr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13</xdr:col>
      <xdr:colOff>228600</xdr:colOff>
      <xdr:row>47</xdr:row>
      <xdr:rowOff>28575</xdr:rowOff>
    </xdr:to>
    <xdr:sp macro="" textlink="">
      <xdr:nvSpPr>
        <xdr:cNvPr id="1076" name="shapetype_202" hidden="1">
          <a:extLst>
            <a:ext uri="{FF2B5EF4-FFF2-40B4-BE49-F238E27FC236}">
              <a16:creationId xmlns:a16="http://schemas.microsoft.com/office/drawing/2014/main" id="{00000000-0008-0000-0000-000034040000}"/>
            </a:ext>
          </a:extLst>
        </xdr:cNvPr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13</xdr:col>
      <xdr:colOff>228600</xdr:colOff>
      <xdr:row>47</xdr:row>
      <xdr:rowOff>28575</xdr:rowOff>
    </xdr:to>
    <xdr:sp macro="" textlink="">
      <xdr:nvSpPr>
        <xdr:cNvPr id="1074" name="shapetype_202" hidden="1">
          <a:extLst>
            <a:ext uri="{FF2B5EF4-FFF2-40B4-BE49-F238E27FC236}">
              <a16:creationId xmlns:a16="http://schemas.microsoft.com/office/drawing/2014/main" id="{00000000-0008-0000-0000-000032040000}"/>
            </a:ext>
          </a:extLst>
        </xdr:cNvPr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13</xdr:col>
      <xdr:colOff>228600</xdr:colOff>
      <xdr:row>47</xdr:row>
      <xdr:rowOff>28575</xdr:rowOff>
    </xdr:to>
    <xdr:sp macro="" textlink="">
      <xdr:nvSpPr>
        <xdr:cNvPr id="1072" name="shapetype_202" hidden="1">
          <a:extLst>
            <a:ext uri="{FF2B5EF4-FFF2-40B4-BE49-F238E27FC236}">
              <a16:creationId xmlns:a16="http://schemas.microsoft.com/office/drawing/2014/main" id="{00000000-0008-0000-0000-000030040000}"/>
            </a:ext>
          </a:extLst>
        </xdr:cNvPr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13</xdr:col>
      <xdr:colOff>228600</xdr:colOff>
      <xdr:row>47</xdr:row>
      <xdr:rowOff>28575</xdr:rowOff>
    </xdr:to>
    <xdr:sp macro="" textlink="">
      <xdr:nvSpPr>
        <xdr:cNvPr id="1070" name="shapetype_202" hidden="1">
          <a:extLst>
            <a:ext uri="{FF2B5EF4-FFF2-40B4-BE49-F238E27FC236}">
              <a16:creationId xmlns:a16="http://schemas.microsoft.com/office/drawing/2014/main" id="{00000000-0008-0000-0000-00002E040000}"/>
            </a:ext>
          </a:extLst>
        </xdr:cNvPr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13</xdr:col>
      <xdr:colOff>228600</xdr:colOff>
      <xdr:row>47</xdr:row>
      <xdr:rowOff>28575</xdr:rowOff>
    </xdr:to>
    <xdr:sp macro="" textlink="">
      <xdr:nvSpPr>
        <xdr:cNvPr id="1068" name="shapetype_202" hidden="1">
          <a:extLst>
            <a:ext uri="{FF2B5EF4-FFF2-40B4-BE49-F238E27FC236}">
              <a16:creationId xmlns:a16="http://schemas.microsoft.com/office/drawing/2014/main" id="{00000000-0008-0000-0000-00002C040000}"/>
            </a:ext>
          </a:extLst>
        </xdr:cNvPr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13</xdr:col>
      <xdr:colOff>228600</xdr:colOff>
      <xdr:row>47</xdr:row>
      <xdr:rowOff>28575</xdr:rowOff>
    </xdr:to>
    <xdr:sp macro="" textlink="">
      <xdr:nvSpPr>
        <xdr:cNvPr id="1066" name="shapetype_202" hidden="1">
          <a:extLst>
            <a:ext uri="{FF2B5EF4-FFF2-40B4-BE49-F238E27FC236}">
              <a16:creationId xmlns:a16="http://schemas.microsoft.com/office/drawing/2014/main" id="{00000000-0008-0000-0000-00002A040000}"/>
            </a:ext>
          </a:extLst>
        </xdr:cNvPr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13</xdr:col>
      <xdr:colOff>228600</xdr:colOff>
      <xdr:row>47</xdr:row>
      <xdr:rowOff>28575</xdr:rowOff>
    </xdr:to>
    <xdr:sp macro="" textlink="">
      <xdr:nvSpPr>
        <xdr:cNvPr id="1064" name="shapetype_202" hidden="1">
          <a:extLst>
            <a:ext uri="{FF2B5EF4-FFF2-40B4-BE49-F238E27FC236}">
              <a16:creationId xmlns:a16="http://schemas.microsoft.com/office/drawing/2014/main" id="{00000000-0008-0000-0000-000028040000}"/>
            </a:ext>
          </a:extLst>
        </xdr:cNvPr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13</xdr:col>
      <xdr:colOff>228600</xdr:colOff>
      <xdr:row>47</xdr:row>
      <xdr:rowOff>28575</xdr:rowOff>
    </xdr:to>
    <xdr:sp macro="" textlink="">
      <xdr:nvSpPr>
        <xdr:cNvPr id="1062" name="shapetype_202" hidden="1">
          <a:extLst>
            <a:ext uri="{FF2B5EF4-FFF2-40B4-BE49-F238E27FC236}">
              <a16:creationId xmlns:a16="http://schemas.microsoft.com/office/drawing/2014/main" id="{00000000-0008-0000-0000-000026040000}"/>
            </a:ext>
          </a:extLst>
        </xdr:cNvPr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13</xdr:col>
      <xdr:colOff>228600</xdr:colOff>
      <xdr:row>47</xdr:row>
      <xdr:rowOff>28575</xdr:rowOff>
    </xdr:to>
    <xdr:sp macro="" textlink="">
      <xdr:nvSpPr>
        <xdr:cNvPr id="1060" name="shapetype_202" hidden="1">
          <a:extLst>
            <a:ext uri="{FF2B5EF4-FFF2-40B4-BE49-F238E27FC236}">
              <a16:creationId xmlns:a16="http://schemas.microsoft.com/office/drawing/2014/main" id="{00000000-0008-0000-0000-000024040000}"/>
            </a:ext>
          </a:extLst>
        </xdr:cNvPr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13</xdr:col>
      <xdr:colOff>228600</xdr:colOff>
      <xdr:row>47</xdr:row>
      <xdr:rowOff>28575</xdr:rowOff>
    </xdr:to>
    <xdr:sp macro="" textlink="">
      <xdr:nvSpPr>
        <xdr:cNvPr id="1058" name="shapetype_202" hidden="1">
          <a:extLst>
            <a:ext uri="{FF2B5EF4-FFF2-40B4-BE49-F238E27FC236}">
              <a16:creationId xmlns:a16="http://schemas.microsoft.com/office/drawing/2014/main" id="{00000000-0008-0000-0000-000022040000}"/>
            </a:ext>
          </a:extLst>
        </xdr:cNvPr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13</xdr:col>
      <xdr:colOff>228600</xdr:colOff>
      <xdr:row>47</xdr:row>
      <xdr:rowOff>28575</xdr:rowOff>
    </xdr:to>
    <xdr:sp macro="" textlink="">
      <xdr:nvSpPr>
        <xdr:cNvPr id="1056" name="shapetype_202" hidden="1">
          <a:extLst>
            <a:ext uri="{FF2B5EF4-FFF2-40B4-BE49-F238E27FC236}">
              <a16:creationId xmlns:a16="http://schemas.microsoft.com/office/drawing/2014/main" id="{00000000-0008-0000-0000-000020040000}"/>
            </a:ext>
          </a:extLst>
        </xdr:cNvPr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13</xdr:col>
      <xdr:colOff>228600</xdr:colOff>
      <xdr:row>47</xdr:row>
      <xdr:rowOff>28575</xdr:rowOff>
    </xdr:to>
    <xdr:sp macro="" textlink="">
      <xdr:nvSpPr>
        <xdr:cNvPr id="1054" name="shapetype_202" hidden="1">
          <a:extLst>
            <a:ext uri="{FF2B5EF4-FFF2-40B4-BE49-F238E27FC236}">
              <a16:creationId xmlns:a16="http://schemas.microsoft.com/office/drawing/2014/main" id="{00000000-0008-0000-0000-00001E040000}"/>
            </a:ext>
          </a:extLst>
        </xdr:cNvPr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13</xdr:col>
      <xdr:colOff>228600</xdr:colOff>
      <xdr:row>47</xdr:row>
      <xdr:rowOff>28575</xdr:rowOff>
    </xdr:to>
    <xdr:sp macro="" textlink="">
      <xdr:nvSpPr>
        <xdr:cNvPr id="1052" name="shapetype_202" hidden="1">
          <a:extLst>
            <a:ext uri="{FF2B5EF4-FFF2-40B4-BE49-F238E27FC236}">
              <a16:creationId xmlns:a16="http://schemas.microsoft.com/office/drawing/2014/main" id="{00000000-0008-0000-0000-00001C040000}"/>
            </a:ext>
          </a:extLst>
        </xdr:cNvPr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13</xdr:col>
      <xdr:colOff>228600</xdr:colOff>
      <xdr:row>47</xdr:row>
      <xdr:rowOff>28575</xdr:rowOff>
    </xdr:to>
    <xdr:sp macro="" textlink="">
      <xdr:nvSpPr>
        <xdr:cNvPr id="1050" name="shapetype_202" hidden="1">
          <a:extLst>
            <a:ext uri="{FF2B5EF4-FFF2-40B4-BE49-F238E27FC236}">
              <a16:creationId xmlns:a16="http://schemas.microsoft.com/office/drawing/2014/main" id="{00000000-0008-0000-0000-00001A040000}"/>
            </a:ext>
          </a:extLst>
        </xdr:cNvPr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13</xdr:col>
      <xdr:colOff>228600</xdr:colOff>
      <xdr:row>47</xdr:row>
      <xdr:rowOff>28575</xdr:rowOff>
    </xdr:to>
    <xdr:sp macro="" textlink="">
      <xdr:nvSpPr>
        <xdr:cNvPr id="1048" name="shapetype_202" hidden="1">
          <a:extLst>
            <a:ext uri="{FF2B5EF4-FFF2-40B4-BE49-F238E27FC236}">
              <a16:creationId xmlns:a16="http://schemas.microsoft.com/office/drawing/2014/main" id="{00000000-0008-0000-0000-000018040000}"/>
            </a:ext>
          </a:extLst>
        </xdr:cNvPr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13</xdr:col>
      <xdr:colOff>228600</xdr:colOff>
      <xdr:row>47</xdr:row>
      <xdr:rowOff>28575</xdr:rowOff>
    </xdr:to>
    <xdr:sp macro="" textlink="">
      <xdr:nvSpPr>
        <xdr:cNvPr id="1046" name="shapetype_202" hidden="1">
          <a:extLst>
            <a:ext uri="{FF2B5EF4-FFF2-40B4-BE49-F238E27FC236}">
              <a16:creationId xmlns:a16="http://schemas.microsoft.com/office/drawing/2014/main" id="{00000000-0008-0000-0000-000016040000}"/>
            </a:ext>
          </a:extLst>
        </xdr:cNvPr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13</xdr:col>
      <xdr:colOff>228600</xdr:colOff>
      <xdr:row>47</xdr:row>
      <xdr:rowOff>28575</xdr:rowOff>
    </xdr:to>
    <xdr:sp macro="" textlink="">
      <xdr:nvSpPr>
        <xdr:cNvPr id="1044" name="shapetype_202" hidden="1">
          <a:extLst>
            <a:ext uri="{FF2B5EF4-FFF2-40B4-BE49-F238E27FC236}">
              <a16:creationId xmlns:a16="http://schemas.microsoft.com/office/drawing/2014/main" id="{00000000-0008-0000-0000-000014040000}"/>
            </a:ext>
          </a:extLst>
        </xdr:cNvPr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13</xdr:col>
      <xdr:colOff>228600</xdr:colOff>
      <xdr:row>47</xdr:row>
      <xdr:rowOff>28575</xdr:rowOff>
    </xdr:to>
    <xdr:sp macro="" textlink="">
      <xdr:nvSpPr>
        <xdr:cNvPr id="1042" name="shapetype_202" hidden="1">
          <a:extLst>
            <a:ext uri="{FF2B5EF4-FFF2-40B4-BE49-F238E27FC236}">
              <a16:creationId xmlns:a16="http://schemas.microsoft.com/office/drawing/2014/main" id="{00000000-0008-0000-0000-000012040000}"/>
            </a:ext>
          </a:extLst>
        </xdr:cNvPr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13</xdr:col>
      <xdr:colOff>228600</xdr:colOff>
      <xdr:row>47</xdr:row>
      <xdr:rowOff>28575</xdr:rowOff>
    </xdr:to>
    <xdr:sp macro="" textlink="">
      <xdr:nvSpPr>
        <xdr:cNvPr id="1040" name="shapetype_202" hidden="1">
          <a:extLst>
            <a:ext uri="{FF2B5EF4-FFF2-40B4-BE49-F238E27FC236}">
              <a16:creationId xmlns:a16="http://schemas.microsoft.com/office/drawing/2014/main" id="{00000000-0008-0000-0000-000010040000}"/>
            </a:ext>
          </a:extLst>
        </xdr:cNvPr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13</xdr:col>
      <xdr:colOff>228600</xdr:colOff>
      <xdr:row>47</xdr:row>
      <xdr:rowOff>28575</xdr:rowOff>
    </xdr:to>
    <xdr:sp macro="" textlink="">
      <xdr:nvSpPr>
        <xdr:cNvPr id="1038" name="shapetype_202" hidden="1">
          <a:extLst>
            <a:ext uri="{FF2B5EF4-FFF2-40B4-BE49-F238E27FC236}">
              <a16:creationId xmlns:a16="http://schemas.microsoft.com/office/drawing/2014/main" id="{00000000-0008-0000-0000-00000E040000}"/>
            </a:ext>
          </a:extLst>
        </xdr:cNvPr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13</xdr:col>
      <xdr:colOff>228600</xdr:colOff>
      <xdr:row>47</xdr:row>
      <xdr:rowOff>28575</xdr:rowOff>
    </xdr:to>
    <xdr:sp macro="" textlink="">
      <xdr:nvSpPr>
        <xdr:cNvPr id="1036" name="shapetype_202" hidden="1">
          <a:extLst>
            <a:ext uri="{FF2B5EF4-FFF2-40B4-BE49-F238E27FC236}">
              <a16:creationId xmlns:a16="http://schemas.microsoft.com/office/drawing/2014/main" id="{00000000-0008-0000-0000-00000C040000}"/>
            </a:ext>
          </a:extLst>
        </xdr:cNvPr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13</xdr:col>
      <xdr:colOff>228600</xdr:colOff>
      <xdr:row>47</xdr:row>
      <xdr:rowOff>28575</xdr:rowOff>
    </xdr:to>
    <xdr:sp macro="" textlink="">
      <xdr:nvSpPr>
        <xdr:cNvPr id="1034" name="shapetype_202" hidden="1">
          <a:extLst>
            <a:ext uri="{FF2B5EF4-FFF2-40B4-BE49-F238E27FC236}">
              <a16:creationId xmlns:a16="http://schemas.microsoft.com/office/drawing/2014/main" id="{00000000-0008-0000-0000-00000A040000}"/>
            </a:ext>
          </a:extLst>
        </xdr:cNvPr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13</xdr:col>
      <xdr:colOff>228600</xdr:colOff>
      <xdr:row>47</xdr:row>
      <xdr:rowOff>28575</xdr:rowOff>
    </xdr:to>
    <xdr:sp macro="" textlink="">
      <xdr:nvSpPr>
        <xdr:cNvPr id="1032" name="shapetype_202" hidden="1">
          <a:extLst>
            <a:ext uri="{FF2B5EF4-FFF2-40B4-BE49-F238E27FC236}">
              <a16:creationId xmlns:a16="http://schemas.microsoft.com/office/drawing/2014/main" id="{00000000-0008-0000-0000-000008040000}"/>
            </a:ext>
          </a:extLst>
        </xdr:cNvPr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13</xdr:col>
      <xdr:colOff>228600</xdr:colOff>
      <xdr:row>47</xdr:row>
      <xdr:rowOff>28575</xdr:rowOff>
    </xdr:to>
    <xdr:sp macro="" textlink="">
      <xdr:nvSpPr>
        <xdr:cNvPr id="1030" name="shapetype_202" hidden="1">
          <a:extLst>
            <a:ext uri="{FF2B5EF4-FFF2-40B4-BE49-F238E27FC236}">
              <a16:creationId xmlns:a16="http://schemas.microsoft.com/office/drawing/2014/main" id="{00000000-0008-0000-0000-000006040000}"/>
            </a:ext>
          </a:extLst>
        </xdr:cNvPr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13</xdr:col>
      <xdr:colOff>228600</xdr:colOff>
      <xdr:row>47</xdr:row>
      <xdr:rowOff>28575</xdr:rowOff>
    </xdr:to>
    <xdr:sp macro="" textlink="">
      <xdr:nvSpPr>
        <xdr:cNvPr id="1028" name="shapetype_202" hidden="1">
          <a:extLst>
            <a:ext uri="{FF2B5EF4-FFF2-40B4-BE49-F238E27FC236}">
              <a16:creationId xmlns:a16="http://schemas.microsoft.com/office/drawing/2014/main" id="{00000000-0008-0000-0000-000004040000}"/>
            </a:ext>
          </a:extLst>
        </xdr:cNvPr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13</xdr:col>
      <xdr:colOff>228600</xdr:colOff>
      <xdr:row>47</xdr:row>
      <xdr:rowOff>28575</xdr:rowOff>
    </xdr:to>
    <xdr:sp macro="" textlink="">
      <xdr:nvSpPr>
        <xdr:cNvPr id="1026" name="shapetype_202" hidden="1">
          <a:extLst>
            <a:ext uri="{FF2B5EF4-FFF2-40B4-BE49-F238E27FC236}">
              <a16:creationId xmlns:a16="http://schemas.microsoft.com/office/drawing/2014/main" id="{00000000-0008-0000-0000-000002040000}"/>
            </a:ext>
          </a:extLst>
        </xdr:cNvPr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48240</xdr:colOff>
      <xdr:row>1</xdr:row>
      <xdr:rowOff>19080</xdr:rowOff>
    </xdr:from>
    <xdr:to>
      <xdr:col>13</xdr:col>
      <xdr:colOff>42840</xdr:colOff>
      <xdr:row>15</xdr:row>
      <xdr:rowOff>91440</xdr:rowOff>
    </xdr:to>
    <xdr:graphicFrame macro="">
      <xdr:nvGraphicFramePr>
        <xdr:cNvPr id="170" name="Gráfico 1">
          <a:extLst>
            <a:ext uri="{FF2B5EF4-FFF2-40B4-BE49-F238E27FC236}">
              <a16:creationId xmlns:a16="http://schemas.microsoft.com/office/drawing/2014/main" id="{00000000-0008-0000-0200-0000AA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12</xdr:col>
      <xdr:colOff>72000</xdr:colOff>
      <xdr:row>49</xdr:row>
      <xdr:rowOff>176595</xdr:rowOff>
    </xdr:to>
    <xdr:sp macro="" textlink="">
      <xdr:nvSpPr>
        <xdr:cNvPr id="171" name="CustomShape 1" hidden="1">
          <a:extLst>
            <a:ext uri="{FF2B5EF4-FFF2-40B4-BE49-F238E27FC236}">
              <a16:creationId xmlns:a16="http://schemas.microsoft.com/office/drawing/2014/main" id="{00000000-0008-0000-0200-0000AB000000}"/>
            </a:ext>
          </a:extLst>
        </xdr:cNvPr>
        <xdr:cNvSpPr/>
      </xdr:nvSpPr>
      <xdr:spPr>
        <a:xfrm>
          <a:off x="0" y="0"/>
          <a:ext cx="13130640" cy="9520560"/>
        </a:xfrm>
        <a:prstGeom prst="rect">
          <a:avLst/>
        </a:prstGeom>
        <a:solidFill>
          <a:srgbClr val="FFFFFF"/>
        </a:solidFill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12</xdr:col>
      <xdr:colOff>34560</xdr:colOff>
      <xdr:row>49</xdr:row>
      <xdr:rowOff>177315</xdr:rowOff>
    </xdr:to>
    <xdr:sp macro="" textlink="">
      <xdr:nvSpPr>
        <xdr:cNvPr id="172" name="CustomShape 1" hidden="1">
          <a:extLst>
            <a:ext uri="{FF2B5EF4-FFF2-40B4-BE49-F238E27FC236}">
              <a16:creationId xmlns:a16="http://schemas.microsoft.com/office/drawing/2014/main" id="{00000000-0008-0000-0200-0000AC000000}"/>
            </a:ext>
          </a:extLst>
        </xdr:cNvPr>
        <xdr:cNvSpPr/>
      </xdr:nvSpPr>
      <xdr:spPr>
        <a:xfrm>
          <a:off x="0" y="0"/>
          <a:ext cx="13093200" cy="9521280"/>
        </a:xfrm>
        <a:prstGeom prst="rect">
          <a:avLst/>
        </a:prstGeom>
        <a:solidFill>
          <a:srgbClr val="FFFFFF"/>
        </a:solidFill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11</xdr:col>
      <xdr:colOff>740160</xdr:colOff>
      <xdr:row>49</xdr:row>
      <xdr:rowOff>178035</xdr:rowOff>
    </xdr:to>
    <xdr:sp macro="" textlink="">
      <xdr:nvSpPr>
        <xdr:cNvPr id="173" name="CustomShape 1" hidden="1">
          <a:extLst>
            <a:ext uri="{FF2B5EF4-FFF2-40B4-BE49-F238E27FC236}">
              <a16:creationId xmlns:a16="http://schemas.microsoft.com/office/drawing/2014/main" id="{00000000-0008-0000-0200-0000AD000000}"/>
            </a:ext>
          </a:extLst>
        </xdr:cNvPr>
        <xdr:cNvSpPr/>
      </xdr:nvSpPr>
      <xdr:spPr>
        <a:xfrm>
          <a:off x="0" y="0"/>
          <a:ext cx="12779640" cy="95220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0</xdr:row>
      <xdr:rowOff>0</xdr:rowOff>
    </xdr:from>
    <xdr:to>
      <xdr:col>11</xdr:col>
      <xdr:colOff>514350</xdr:colOff>
      <xdr:row>50</xdr:row>
      <xdr:rowOff>0</xdr:rowOff>
    </xdr:to>
    <xdr:sp macro="" textlink="">
      <xdr:nvSpPr>
        <xdr:cNvPr id="2050" name="shapetype_202" hidden="1">
          <a:extLst>
            <a:ext uri="{FF2B5EF4-FFF2-40B4-BE49-F238E27FC236}">
              <a16:creationId xmlns:a16="http://schemas.microsoft.com/office/drawing/2014/main" id="{00000000-0008-0000-0200-000002080000}"/>
            </a:ext>
          </a:extLst>
        </xdr:cNvPr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470520</xdr:colOff>
      <xdr:row>15</xdr:row>
      <xdr:rowOff>101520</xdr:rowOff>
    </xdr:from>
    <xdr:to>
      <xdr:col>14</xdr:col>
      <xdr:colOff>433080</xdr:colOff>
      <xdr:row>40</xdr:row>
      <xdr:rowOff>177315</xdr:rowOff>
    </xdr:to>
    <xdr:graphicFrame macro="">
      <xdr:nvGraphicFramePr>
        <xdr:cNvPr id="174" name="Gráfico 2">
          <a:extLst>
            <a:ext uri="{FF2B5EF4-FFF2-40B4-BE49-F238E27FC236}">
              <a16:creationId xmlns:a16="http://schemas.microsoft.com/office/drawing/2014/main" id="{00000000-0008-0000-0300-0000AE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11</xdr:col>
      <xdr:colOff>709920</xdr:colOff>
      <xdr:row>48</xdr:row>
      <xdr:rowOff>176595</xdr:rowOff>
    </xdr:to>
    <xdr:sp macro="" textlink="">
      <xdr:nvSpPr>
        <xdr:cNvPr id="175" name="CustomShape 1" hidden="1">
          <a:extLst>
            <a:ext uri="{FF2B5EF4-FFF2-40B4-BE49-F238E27FC236}">
              <a16:creationId xmlns:a16="http://schemas.microsoft.com/office/drawing/2014/main" id="{00000000-0008-0000-0300-0000AF000000}"/>
            </a:ext>
          </a:extLst>
        </xdr:cNvPr>
        <xdr:cNvSpPr/>
      </xdr:nvSpPr>
      <xdr:spPr>
        <a:xfrm>
          <a:off x="0" y="0"/>
          <a:ext cx="12673080" cy="9520560"/>
        </a:xfrm>
        <a:prstGeom prst="rect">
          <a:avLst/>
        </a:prstGeom>
        <a:solidFill>
          <a:srgbClr val="FFFFFF"/>
        </a:solidFill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11</xdr:col>
      <xdr:colOff>691560</xdr:colOff>
      <xdr:row>48</xdr:row>
      <xdr:rowOff>177315</xdr:rowOff>
    </xdr:to>
    <xdr:sp macro="" textlink="">
      <xdr:nvSpPr>
        <xdr:cNvPr id="176" name="CustomShape 1" hidden="1">
          <a:extLst>
            <a:ext uri="{FF2B5EF4-FFF2-40B4-BE49-F238E27FC236}">
              <a16:creationId xmlns:a16="http://schemas.microsoft.com/office/drawing/2014/main" id="{00000000-0008-0000-0300-0000B0000000}"/>
            </a:ext>
          </a:extLst>
        </xdr:cNvPr>
        <xdr:cNvSpPr/>
      </xdr:nvSpPr>
      <xdr:spPr>
        <a:xfrm>
          <a:off x="0" y="0"/>
          <a:ext cx="12654720" cy="9521280"/>
        </a:xfrm>
        <a:prstGeom prst="rect">
          <a:avLst/>
        </a:prstGeom>
        <a:solidFill>
          <a:srgbClr val="FFFFFF"/>
        </a:solidFill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11</xdr:col>
      <xdr:colOff>663840</xdr:colOff>
      <xdr:row>48</xdr:row>
      <xdr:rowOff>178035</xdr:rowOff>
    </xdr:to>
    <xdr:sp macro="" textlink="">
      <xdr:nvSpPr>
        <xdr:cNvPr id="177" name="CustomShape 1" hidden="1">
          <a:extLst>
            <a:ext uri="{FF2B5EF4-FFF2-40B4-BE49-F238E27FC236}">
              <a16:creationId xmlns:a16="http://schemas.microsoft.com/office/drawing/2014/main" id="{00000000-0008-0000-0300-0000B1000000}"/>
            </a:ext>
          </a:extLst>
        </xdr:cNvPr>
        <xdr:cNvSpPr/>
      </xdr:nvSpPr>
      <xdr:spPr>
        <a:xfrm>
          <a:off x="0" y="0"/>
          <a:ext cx="12627000" cy="95220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0</xdr:row>
      <xdr:rowOff>0</xdr:rowOff>
    </xdr:from>
    <xdr:to>
      <xdr:col>11</xdr:col>
      <xdr:colOff>571500</xdr:colOff>
      <xdr:row>49</xdr:row>
      <xdr:rowOff>0</xdr:rowOff>
    </xdr:to>
    <xdr:sp macro="" textlink="">
      <xdr:nvSpPr>
        <xdr:cNvPr id="3074" name="shapetype_202" hidden="1">
          <a:extLst>
            <a:ext uri="{FF2B5EF4-FFF2-40B4-BE49-F238E27FC236}">
              <a16:creationId xmlns:a16="http://schemas.microsoft.com/office/drawing/2014/main" id="{00000000-0008-0000-0300-0000020C0000}"/>
            </a:ext>
          </a:extLst>
        </xdr:cNvPr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200160</xdr:colOff>
      <xdr:row>0</xdr:row>
      <xdr:rowOff>114480</xdr:rowOff>
    </xdr:from>
    <xdr:to>
      <xdr:col>12</xdr:col>
      <xdr:colOff>233640</xdr:colOff>
      <xdr:row>19</xdr:row>
      <xdr:rowOff>14400</xdr:rowOff>
    </xdr:to>
    <xdr:graphicFrame macro="">
      <xdr:nvGraphicFramePr>
        <xdr:cNvPr id="178" name="Gráfico 1">
          <a:extLst>
            <a:ext uri="{FF2B5EF4-FFF2-40B4-BE49-F238E27FC236}">
              <a16:creationId xmlns:a16="http://schemas.microsoft.com/office/drawing/2014/main" id="{00000000-0008-0000-0400-0000B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12</xdr:col>
      <xdr:colOff>624240</xdr:colOff>
      <xdr:row>49</xdr:row>
      <xdr:rowOff>176595</xdr:rowOff>
    </xdr:to>
    <xdr:sp macro="" textlink="">
      <xdr:nvSpPr>
        <xdr:cNvPr id="179" name="CustomShape 1" hidden="1">
          <a:extLst>
            <a:ext uri="{FF2B5EF4-FFF2-40B4-BE49-F238E27FC236}">
              <a16:creationId xmlns:a16="http://schemas.microsoft.com/office/drawing/2014/main" id="{00000000-0008-0000-0400-0000B3000000}"/>
            </a:ext>
          </a:extLst>
        </xdr:cNvPr>
        <xdr:cNvSpPr/>
      </xdr:nvSpPr>
      <xdr:spPr>
        <a:xfrm>
          <a:off x="0" y="0"/>
          <a:ext cx="12625560" cy="9520560"/>
        </a:xfrm>
        <a:prstGeom prst="rect">
          <a:avLst/>
        </a:prstGeom>
        <a:solidFill>
          <a:srgbClr val="FFFFFF"/>
        </a:solidFill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12</xdr:col>
      <xdr:colOff>615600</xdr:colOff>
      <xdr:row>49</xdr:row>
      <xdr:rowOff>177315</xdr:rowOff>
    </xdr:to>
    <xdr:sp macro="" textlink="">
      <xdr:nvSpPr>
        <xdr:cNvPr id="180" name="CustomShape 1" hidden="1">
          <a:extLst>
            <a:ext uri="{FF2B5EF4-FFF2-40B4-BE49-F238E27FC236}">
              <a16:creationId xmlns:a16="http://schemas.microsoft.com/office/drawing/2014/main" id="{00000000-0008-0000-0400-0000B4000000}"/>
            </a:ext>
          </a:extLst>
        </xdr:cNvPr>
        <xdr:cNvSpPr/>
      </xdr:nvSpPr>
      <xdr:spPr>
        <a:xfrm>
          <a:off x="0" y="0"/>
          <a:ext cx="12616920" cy="9521280"/>
        </a:xfrm>
        <a:prstGeom prst="rect">
          <a:avLst/>
        </a:prstGeom>
        <a:solidFill>
          <a:srgbClr val="FFFFFF"/>
        </a:solidFill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12</xdr:col>
      <xdr:colOff>597240</xdr:colOff>
      <xdr:row>49</xdr:row>
      <xdr:rowOff>178035</xdr:rowOff>
    </xdr:to>
    <xdr:sp macro="" textlink="">
      <xdr:nvSpPr>
        <xdr:cNvPr id="181" name="CustomShape 1" hidden="1">
          <a:extLst>
            <a:ext uri="{FF2B5EF4-FFF2-40B4-BE49-F238E27FC236}">
              <a16:creationId xmlns:a16="http://schemas.microsoft.com/office/drawing/2014/main" id="{00000000-0008-0000-0400-0000B5000000}"/>
            </a:ext>
          </a:extLst>
        </xdr:cNvPr>
        <xdr:cNvSpPr/>
      </xdr:nvSpPr>
      <xdr:spPr>
        <a:xfrm>
          <a:off x="0" y="0"/>
          <a:ext cx="12598560" cy="95220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0</xdr:row>
      <xdr:rowOff>0</xdr:rowOff>
    </xdr:from>
    <xdr:to>
      <xdr:col>12</xdr:col>
      <xdr:colOff>542925</xdr:colOff>
      <xdr:row>50</xdr:row>
      <xdr:rowOff>0</xdr:rowOff>
    </xdr:to>
    <xdr:sp macro="" textlink="">
      <xdr:nvSpPr>
        <xdr:cNvPr id="4098" name="shapetype_202" hidden="1">
          <a:extLst>
            <a:ext uri="{FF2B5EF4-FFF2-40B4-BE49-F238E27FC236}">
              <a16:creationId xmlns:a16="http://schemas.microsoft.com/office/drawing/2014/main" id="{00000000-0008-0000-0400-000002100000}"/>
            </a:ext>
          </a:extLst>
        </xdr:cNvPr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6480</xdr:colOff>
      <xdr:row>10</xdr:row>
      <xdr:rowOff>177480</xdr:rowOff>
    </xdr:from>
    <xdr:to>
      <xdr:col>29</xdr:col>
      <xdr:colOff>105120</xdr:colOff>
      <xdr:row>37</xdr:row>
      <xdr:rowOff>144720</xdr:rowOff>
    </xdr:to>
    <xdr:graphicFrame macro="">
      <xdr:nvGraphicFramePr>
        <xdr:cNvPr id="182" name="Gráfico 4">
          <a:extLst>
            <a:ext uri="{FF2B5EF4-FFF2-40B4-BE49-F238E27FC236}">
              <a16:creationId xmlns:a16="http://schemas.microsoft.com/office/drawing/2014/main" id="{00000000-0008-0000-0500-0000B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3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drawing" Target="../drawings/drawing4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O1650"/>
  <sheetViews>
    <sheetView tabSelected="1" topLeftCell="A3" zoomScale="95" zoomScaleNormal="95" workbookViewId="0">
      <pane xSplit="1" ySplit="1" topLeftCell="AC1432" activePane="bottomRight" state="frozen"/>
      <selection pane="bottomRight" activeCell="AO1449" sqref="AO1449"/>
      <selection pane="bottomLeft" activeCell="A1075" sqref="A1075"/>
      <selection pane="topRight" activeCell="AF3" sqref="AF3"/>
    </sheetView>
  </sheetViews>
  <sheetFormatPr defaultColWidth="9.140625" defaultRowHeight="14.45"/>
  <cols>
    <col min="1" max="1" width="13.42578125" style="79"/>
    <col min="2" max="2" width="6.5703125" style="96"/>
    <col min="3" max="3" width="6.42578125" style="96"/>
    <col min="4" max="6" width="13.42578125" style="19"/>
    <col min="7" max="7" width="7" style="5"/>
    <col min="8" max="8" width="13.42578125" style="20"/>
    <col min="9" max="9" width="14" style="20"/>
    <col min="10" max="11" width="10.42578125" style="6"/>
    <col min="12" max="15" width="8.7109375" style="21"/>
    <col min="16" max="16" width="10.42578125" style="21"/>
    <col min="17" max="17" width="8.5703125" style="22"/>
    <col min="18" max="18" width="8.7109375" style="22"/>
    <col min="19" max="19" width="10.7109375" style="22"/>
    <col min="20" max="20" width="10.42578125" style="22"/>
    <col min="21" max="21" width="11.42578125" style="22"/>
    <col min="22" max="22" width="13.140625" style="24"/>
    <col min="23" max="23" width="19.85546875" style="24"/>
    <col min="24" max="24" width="9.28515625" style="24"/>
    <col min="25" max="25" width="13.42578125" style="24"/>
    <col min="26" max="26" width="10.5703125" style="25"/>
    <col min="27" max="29" width="13.42578125" style="25"/>
    <col min="30" max="30" width="6.28515625" style="26"/>
    <col min="31" max="31" width="10.5703125" style="26"/>
    <col min="32" max="32" width="9.140625" style="27"/>
    <col min="33" max="33" width="13.42578125" style="27"/>
    <col min="34" max="34" width="14" style="27"/>
    <col min="35" max="35" width="7" style="5"/>
    <col min="36" max="36" width="10.42578125" style="6"/>
    <col min="37" max="37" width="10.42578125" style="28"/>
    <col min="38" max="38" width="9.140625" style="28"/>
    <col min="39" max="39" width="13.42578125" style="25"/>
    <col min="40" max="40" width="66" style="98" customWidth="1"/>
    <col min="41" max="1025" width="11.42578125"/>
  </cols>
  <sheetData>
    <row r="1" spans="1:41">
      <c r="A1" s="7"/>
      <c r="B1" s="133" t="s">
        <v>0</v>
      </c>
      <c r="C1" s="133"/>
      <c r="D1" s="127"/>
      <c r="E1" s="127"/>
      <c r="F1" s="127"/>
      <c r="G1" s="2"/>
      <c r="H1" s="3"/>
      <c r="I1" s="3"/>
      <c r="J1" s="4"/>
      <c r="K1" s="4"/>
      <c r="L1" s="128"/>
      <c r="M1" s="128"/>
      <c r="N1" s="128"/>
      <c r="O1" s="128"/>
      <c r="P1" s="128"/>
      <c r="Q1" s="129"/>
      <c r="R1" s="129"/>
      <c r="S1" s="129"/>
      <c r="T1" s="129"/>
      <c r="U1" s="129"/>
      <c r="V1" s="130"/>
      <c r="W1" s="130"/>
      <c r="X1" s="130"/>
      <c r="Y1" s="130"/>
      <c r="Z1" s="124"/>
      <c r="AA1" s="124"/>
      <c r="AB1" s="124"/>
      <c r="AC1" s="124"/>
      <c r="AD1" s="7"/>
      <c r="AE1" s="7"/>
      <c r="AF1" s="7"/>
      <c r="AG1" s="7"/>
      <c r="AH1" s="7"/>
      <c r="AI1" s="7"/>
      <c r="AJ1" s="7"/>
      <c r="AK1" s="7"/>
      <c r="AL1" s="7"/>
      <c r="AM1" s="7"/>
      <c r="AN1" s="97"/>
    </row>
    <row r="2" spans="1:41" s="7" customFormat="1" ht="33.75" customHeight="1">
      <c r="A2" s="133" t="s">
        <v>1</v>
      </c>
      <c r="B2" s="136" t="s">
        <v>2</v>
      </c>
      <c r="C2" s="136"/>
      <c r="D2" s="137" t="s">
        <v>3</v>
      </c>
      <c r="E2" s="137"/>
      <c r="F2" s="137"/>
      <c r="G2" s="2"/>
      <c r="H2" s="3"/>
      <c r="I2" s="3"/>
      <c r="J2" s="4"/>
      <c r="K2" s="4"/>
      <c r="L2" s="138" t="s">
        <v>4</v>
      </c>
      <c r="M2" s="138"/>
      <c r="N2" s="138"/>
      <c r="O2" s="138"/>
      <c r="P2" s="138"/>
      <c r="Q2" s="139" t="s">
        <v>5</v>
      </c>
      <c r="R2" s="139"/>
      <c r="S2" s="139"/>
      <c r="T2" s="139"/>
      <c r="U2" s="129"/>
      <c r="V2" s="140" t="s">
        <v>6</v>
      </c>
      <c r="W2" s="140"/>
      <c r="X2" s="140"/>
      <c r="Y2" s="140"/>
      <c r="Z2" s="141" t="s">
        <v>7</v>
      </c>
      <c r="AA2" s="141"/>
      <c r="AB2" s="141" t="s">
        <v>8</v>
      </c>
      <c r="AC2" s="141"/>
      <c r="AD2" s="142" t="s">
        <v>9</v>
      </c>
      <c r="AE2" s="142"/>
      <c r="AF2" s="143" t="s">
        <v>3</v>
      </c>
      <c r="AG2" s="143"/>
      <c r="AH2" s="143"/>
      <c r="AI2" s="5"/>
      <c r="AJ2" s="6"/>
      <c r="AK2" s="144" t="s">
        <v>6</v>
      </c>
      <c r="AL2" s="144"/>
      <c r="AM2" s="124" t="s">
        <v>10</v>
      </c>
      <c r="AN2" s="98"/>
      <c r="AO2" s="92"/>
    </row>
    <row r="3" spans="1:41" s="16" customFormat="1" ht="39" customHeight="1">
      <c r="A3" s="8"/>
      <c r="B3" s="126" t="s">
        <v>11</v>
      </c>
      <c r="C3" s="126" t="s">
        <v>12</v>
      </c>
      <c r="D3" s="134" t="s">
        <v>13</v>
      </c>
      <c r="E3" s="134" t="s">
        <v>14</v>
      </c>
      <c r="F3" s="134" t="s">
        <v>15</v>
      </c>
      <c r="G3" s="131" t="s">
        <v>16</v>
      </c>
      <c r="H3" s="135" t="s">
        <v>17</v>
      </c>
      <c r="I3" s="135" t="s">
        <v>18</v>
      </c>
      <c r="J3" s="9" t="s">
        <v>19</v>
      </c>
      <c r="K3" s="9" t="s">
        <v>20</v>
      </c>
      <c r="L3" s="10" t="s">
        <v>21</v>
      </c>
      <c r="M3" s="10" t="s">
        <v>22</v>
      </c>
      <c r="N3" s="10" t="s">
        <v>23</v>
      </c>
      <c r="O3" s="10" t="s">
        <v>24</v>
      </c>
      <c r="P3" s="10" t="s">
        <v>25</v>
      </c>
      <c r="Q3" s="11" t="s">
        <v>26</v>
      </c>
      <c r="R3" s="11" t="s">
        <v>27</v>
      </c>
      <c r="S3" s="11" t="s">
        <v>28</v>
      </c>
      <c r="T3" s="11" t="s">
        <v>29</v>
      </c>
      <c r="U3" s="11" t="s">
        <v>30</v>
      </c>
      <c r="V3" s="12" t="s">
        <v>31</v>
      </c>
      <c r="W3" s="12" t="s">
        <v>32</v>
      </c>
      <c r="X3" s="12" t="s">
        <v>33</v>
      </c>
      <c r="Y3" s="12" t="s">
        <v>34</v>
      </c>
      <c r="Z3" s="13" t="s">
        <v>35</v>
      </c>
      <c r="AA3" s="13" t="s">
        <v>36</v>
      </c>
      <c r="AB3" s="13" t="s">
        <v>37</v>
      </c>
      <c r="AC3" s="13" t="s">
        <v>38</v>
      </c>
      <c r="AD3" s="14" t="s">
        <v>39</v>
      </c>
      <c r="AE3" s="14" t="s">
        <v>40</v>
      </c>
      <c r="AF3" s="15" t="s">
        <v>41</v>
      </c>
      <c r="AG3" s="15" t="s">
        <v>17</v>
      </c>
      <c r="AH3" s="15" t="s">
        <v>18</v>
      </c>
      <c r="AI3" s="131" t="s">
        <v>16</v>
      </c>
      <c r="AJ3" s="9" t="s">
        <v>42</v>
      </c>
      <c r="AK3" s="125" t="s">
        <v>43</v>
      </c>
      <c r="AL3" s="125" t="s">
        <v>44</v>
      </c>
      <c r="AM3" s="13" t="s">
        <v>45</v>
      </c>
      <c r="AN3" s="132" t="s">
        <v>46</v>
      </c>
      <c r="AO3" s="93"/>
    </row>
    <row r="4" spans="1:41" s="7" customFormat="1">
      <c r="A4" s="17">
        <v>42406</v>
      </c>
      <c r="B4" s="18">
        <v>0.33333333333333298</v>
      </c>
      <c r="C4" s="18">
        <v>0.625</v>
      </c>
      <c r="D4" s="19">
        <v>0</v>
      </c>
      <c r="E4" s="19">
        <v>-3</v>
      </c>
      <c r="F4" s="19">
        <v>-1</v>
      </c>
      <c r="G4" s="5" t="e">
        <f>INDEX('Carta Psicrométrica'!B$3:AO$49,MATCH(datos!F4,'Carta Psicrométrica'!A$3:A$49,0),MATCH(datos!E4,'Carta Psicrométrica'!B$2:AO$2,0))</f>
        <v>#N/A</v>
      </c>
      <c r="H4" s="20">
        <v>30</v>
      </c>
      <c r="I4" s="20">
        <v>38</v>
      </c>
      <c r="J4" s="6">
        <v>1032</v>
      </c>
      <c r="K4" s="6">
        <f t="shared" ref="K4:K14" si="0">J4*0.75</f>
        <v>774</v>
      </c>
      <c r="L4" s="21"/>
      <c r="M4" s="21"/>
      <c r="N4" s="21"/>
      <c r="O4" s="21"/>
      <c r="P4" s="21"/>
      <c r="Q4" s="22">
        <v>0</v>
      </c>
      <c r="R4" s="22">
        <v>99</v>
      </c>
      <c r="S4" s="23">
        <v>0</v>
      </c>
      <c r="T4" s="22"/>
      <c r="U4" s="22"/>
      <c r="V4" s="24">
        <v>0</v>
      </c>
      <c r="W4" s="24" t="str">
        <f t="shared" ref="W4:W67" si="1">IF(V4=0,"Calma",IF(V4=1,"Ventolina",IF(V4=2,"Brisa Suave",IF(V4=3,"Brisa Leve",IF(V4=4,"Brisa Moderada",IF(V4=5,"Brisa Fresca",IF(V4=6,"Brisa Fuerte",IF(V4=7,"Viento Fuerte",IF(V4=8,"Temporal",IF(V4=9,"Temporal Fuerte",IF(V4=10,"Temporal Violento",IF(V4=11,"Temporal Muy Violento",IF(V4=12,"Huracán","N/A")))))))))))))</f>
        <v>Calma</v>
      </c>
      <c r="X4" s="24" t="s">
        <v>47</v>
      </c>
      <c r="Y4" s="24">
        <f t="shared" ref="Y4:Y67" si="2">IF(X4="N",0,IF(X4="NNE",22.5,IF(X4="NE",45,IF(X4="ENE",67.5,IF(X4="E",90,IF(X4="ESE",112.5,IF(X4="SE",135.5,IF(X4="SSE",157.5,IF(X4="S",180,IF(X4="SSW",202.5,IF(X4="SW",225,IF(X4="WSW",247.5,IF(X4="W",270,IF(X4="WNW",292.5,IF(X4="NW",315,IF(X4="NNW",337.5,"N/A"))))))))))))))))</f>
        <v>315</v>
      </c>
      <c r="Z4" s="25">
        <v>0</v>
      </c>
      <c r="AA4" s="25">
        <v>0</v>
      </c>
      <c r="AB4" s="25">
        <f t="shared" ref="AB4:AB67" si="3">Z4*25.4</f>
        <v>0</v>
      </c>
      <c r="AC4" s="25"/>
      <c r="AD4" s="26"/>
      <c r="AE4" s="26"/>
      <c r="AF4" s="27">
        <v>-0.4</v>
      </c>
      <c r="AG4" s="27">
        <v>-0.4</v>
      </c>
      <c r="AH4" s="27">
        <v>-0.7</v>
      </c>
      <c r="AI4" s="5">
        <v>29</v>
      </c>
      <c r="AJ4" s="6">
        <v>1033.0999999999999</v>
      </c>
      <c r="AK4" s="28">
        <v>0</v>
      </c>
      <c r="AL4" s="28" t="s">
        <v>47</v>
      </c>
      <c r="AM4" s="25">
        <v>0</v>
      </c>
      <c r="AN4" s="98" t="s">
        <v>48</v>
      </c>
      <c r="AO4" s="92"/>
    </row>
    <row r="5" spans="1:41" s="7" customFormat="1">
      <c r="A5" s="17">
        <v>42407</v>
      </c>
      <c r="B5" s="18">
        <v>0.33333333333333298</v>
      </c>
      <c r="C5" s="18">
        <v>0.625</v>
      </c>
      <c r="D5" s="19">
        <v>0</v>
      </c>
      <c r="E5" s="19">
        <v>-1.5</v>
      </c>
      <c r="F5" s="19">
        <v>1</v>
      </c>
      <c r="G5" s="5" t="e">
        <f>INDEX('Carta Psicrométrica'!B$3:AO$49,MATCH(datos!F5,'Carta Psicrométrica'!A$3:A$49,0),MATCH(datos!E5,'Carta Psicrométrica'!B$2:AO$2,0))</f>
        <v>#N/A</v>
      </c>
      <c r="H5" s="20"/>
      <c r="I5" s="20"/>
      <c r="J5" s="6">
        <v>1027</v>
      </c>
      <c r="K5" s="6">
        <f t="shared" si="0"/>
        <v>770.25</v>
      </c>
      <c r="L5" s="21"/>
      <c r="M5" s="21"/>
      <c r="N5" s="21"/>
      <c r="O5" s="21"/>
      <c r="P5" s="21"/>
      <c r="Q5" s="22">
        <v>99</v>
      </c>
      <c r="R5" s="22">
        <v>97</v>
      </c>
      <c r="S5" s="23">
        <f t="shared" ref="S5:S68" si="4">IF(AB5=0,Q5-R5,Q5-(R5-AB5))</f>
        <v>2</v>
      </c>
      <c r="T5" s="22"/>
      <c r="U5" s="22"/>
      <c r="V5" s="24">
        <v>3</v>
      </c>
      <c r="W5" s="24" t="str">
        <f t="shared" si="1"/>
        <v>Brisa Leve</v>
      </c>
      <c r="X5" s="24" t="s">
        <v>47</v>
      </c>
      <c r="Y5" s="24">
        <f t="shared" si="2"/>
        <v>315</v>
      </c>
      <c r="Z5" s="25">
        <v>0</v>
      </c>
      <c r="AA5" s="25">
        <v>0</v>
      </c>
      <c r="AB5" s="25">
        <f t="shared" si="3"/>
        <v>0</v>
      </c>
      <c r="AC5" s="25"/>
      <c r="AD5" s="26"/>
      <c r="AE5" s="26"/>
      <c r="AF5" s="27">
        <v>1.3</v>
      </c>
      <c r="AG5" s="27">
        <v>1.3</v>
      </c>
      <c r="AH5" s="27">
        <v>1</v>
      </c>
      <c r="AI5" s="5">
        <v>1</v>
      </c>
      <c r="AJ5" s="6">
        <v>1026</v>
      </c>
      <c r="AK5" s="28">
        <v>0.4</v>
      </c>
      <c r="AL5" s="28" t="s">
        <v>49</v>
      </c>
      <c r="AM5" s="25">
        <v>0</v>
      </c>
      <c r="AN5" s="98" t="s">
        <v>50</v>
      </c>
      <c r="AO5" s="92"/>
    </row>
    <row r="6" spans="1:41" s="7" customFormat="1">
      <c r="A6" s="17">
        <v>42408</v>
      </c>
      <c r="B6" s="18">
        <v>0.33333333333333298</v>
      </c>
      <c r="C6" s="18">
        <v>0.625</v>
      </c>
      <c r="D6" s="19">
        <v>5</v>
      </c>
      <c r="E6" s="19">
        <v>2</v>
      </c>
      <c r="F6" s="19">
        <v>5</v>
      </c>
      <c r="G6" s="5">
        <f>INDEX('Carta Psicrométrica'!B$3:AO$49,MATCH(datos!F6,'Carta Psicrométrica'!A$3:A$49,0),MATCH(datos!E6,'Carta Psicrométrica'!B$2:AO$2,0))</f>
        <v>68</v>
      </c>
      <c r="H6" s="20">
        <v>28</v>
      </c>
      <c r="I6" s="20">
        <v>-5</v>
      </c>
      <c r="J6" s="6">
        <v>1029</v>
      </c>
      <c r="K6" s="6">
        <f t="shared" si="0"/>
        <v>771.75</v>
      </c>
      <c r="L6" s="21"/>
      <c r="M6" s="21"/>
      <c r="N6" s="21"/>
      <c r="O6" s="21"/>
      <c r="P6" s="21"/>
      <c r="Q6" s="22">
        <v>97</v>
      </c>
      <c r="R6" s="22">
        <v>95</v>
      </c>
      <c r="S6" s="23">
        <f t="shared" si="4"/>
        <v>2</v>
      </c>
      <c r="T6" s="22"/>
      <c r="U6" s="22"/>
      <c r="V6" s="24">
        <v>5</v>
      </c>
      <c r="W6" s="24" t="str">
        <f t="shared" si="1"/>
        <v>Brisa Fresca</v>
      </c>
      <c r="X6" s="24" t="s">
        <v>47</v>
      </c>
      <c r="Y6" s="24">
        <f t="shared" si="2"/>
        <v>315</v>
      </c>
      <c r="Z6" s="25">
        <v>0</v>
      </c>
      <c r="AA6" s="25">
        <v>0</v>
      </c>
      <c r="AB6" s="25">
        <f t="shared" si="3"/>
        <v>0</v>
      </c>
      <c r="AC6" s="25"/>
      <c r="AD6" s="26"/>
      <c r="AE6" s="26"/>
      <c r="AF6" s="27">
        <v>5.5</v>
      </c>
      <c r="AG6" s="27">
        <v>5.5</v>
      </c>
      <c r="AH6" s="27">
        <v>5.4</v>
      </c>
      <c r="AI6" s="5">
        <v>37</v>
      </c>
      <c r="AJ6" s="6">
        <v>1028.2</v>
      </c>
      <c r="AK6" s="28">
        <v>12.9</v>
      </c>
      <c r="AL6" s="28" t="s">
        <v>51</v>
      </c>
      <c r="AM6" s="25">
        <v>0</v>
      </c>
      <c r="AN6" s="98" t="s">
        <v>52</v>
      </c>
      <c r="AO6" s="92"/>
    </row>
    <row r="7" spans="1:41" s="7" customFormat="1">
      <c r="A7" s="17">
        <v>42409</v>
      </c>
      <c r="B7" s="18">
        <v>0.33333333333333298</v>
      </c>
      <c r="C7" s="18">
        <v>0.625</v>
      </c>
      <c r="D7" s="19">
        <v>4</v>
      </c>
      <c r="E7" s="19">
        <v>1</v>
      </c>
      <c r="F7" s="19">
        <v>3</v>
      </c>
      <c r="G7" s="5">
        <f>INDEX('Carta Psicrométrica'!B$3:AO$49,MATCH(datos!F7,'Carta Psicrométrica'!A$3:A$49,0),MATCH(datos!E7,'Carta Psicrométrica'!B$2:AO$2,0))</f>
        <v>83</v>
      </c>
      <c r="H7" s="20">
        <v>30.5</v>
      </c>
      <c r="I7" s="20">
        <v>42</v>
      </c>
      <c r="J7" s="6">
        <v>1029</v>
      </c>
      <c r="K7" s="6">
        <f t="shared" si="0"/>
        <v>771.75</v>
      </c>
      <c r="L7" s="21"/>
      <c r="M7" s="21"/>
      <c r="N7" s="21"/>
      <c r="O7" s="21"/>
      <c r="P7" s="21"/>
      <c r="Q7" s="22">
        <v>95</v>
      </c>
      <c r="R7" s="22">
        <v>95</v>
      </c>
      <c r="S7" s="23">
        <f t="shared" si="4"/>
        <v>0</v>
      </c>
      <c r="T7" s="22"/>
      <c r="U7" s="22"/>
      <c r="V7" s="24">
        <v>2</v>
      </c>
      <c r="W7" s="24" t="str">
        <f t="shared" si="1"/>
        <v>Brisa Suave</v>
      </c>
      <c r="X7" s="24" t="s">
        <v>47</v>
      </c>
      <c r="Y7" s="24">
        <f t="shared" si="2"/>
        <v>315</v>
      </c>
      <c r="Z7" s="25">
        <v>0</v>
      </c>
      <c r="AA7" s="25">
        <v>0</v>
      </c>
      <c r="AB7" s="25">
        <f t="shared" si="3"/>
        <v>0</v>
      </c>
      <c r="AC7" s="25"/>
      <c r="AD7" s="26"/>
      <c r="AE7" s="26"/>
      <c r="AF7" s="27">
        <v>4.5</v>
      </c>
      <c r="AG7" s="27">
        <v>4.5</v>
      </c>
      <c r="AH7" s="27">
        <v>4.4000000000000004</v>
      </c>
      <c r="AI7" s="5">
        <v>33</v>
      </c>
      <c r="AJ7" s="6">
        <v>1028</v>
      </c>
      <c r="AK7" s="28">
        <v>4.8</v>
      </c>
      <c r="AL7" s="28" t="s">
        <v>53</v>
      </c>
      <c r="AM7" s="25">
        <v>0</v>
      </c>
      <c r="AN7" s="98" t="s">
        <v>54</v>
      </c>
      <c r="AO7" s="92"/>
    </row>
    <row r="8" spans="1:41" s="7" customFormat="1">
      <c r="A8" s="17">
        <v>42410</v>
      </c>
      <c r="B8" s="18">
        <v>0.33333333333333298</v>
      </c>
      <c r="C8" s="18">
        <v>0.625</v>
      </c>
      <c r="D8" s="19">
        <v>5</v>
      </c>
      <c r="E8" s="19" t="s">
        <v>55</v>
      </c>
      <c r="F8" s="19">
        <v>5</v>
      </c>
      <c r="G8" s="5" t="e">
        <f>INDEX('Carta Psicrométrica'!B$3:AO$49,MATCH(datos!F8,'Carta Psicrométrica'!A$3:A$49,0),MATCH(datos!E8,'Carta Psicrométrica'!B$2:AO$2,0))</f>
        <v>#N/A</v>
      </c>
      <c r="H8" s="20">
        <v>29</v>
      </c>
      <c r="I8" s="20">
        <v>39</v>
      </c>
      <c r="J8" s="6">
        <v>1028</v>
      </c>
      <c r="K8" s="6">
        <f t="shared" si="0"/>
        <v>771</v>
      </c>
      <c r="L8" s="21"/>
      <c r="M8" s="21"/>
      <c r="N8" s="21"/>
      <c r="O8" s="21"/>
      <c r="P8" s="21"/>
      <c r="Q8" s="22">
        <v>95</v>
      </c>
      <c r="R8" s="22">
        <v>92</v>
      </c>
      <c r="S8" s="23">
        <f t="shared" si="4"/>
        <v>3</v>
      </c>
      <c r="T8" s="22"/>
      <c r="U8" s="22"/>
      <c r="V8" s="24">
        <v>8</v>
      </c>
      <c r="W8" s="24" t="str">
        <f t="shared" si="1"/>
        <v>Temporal</v>
      </c>
      <c r="X8" s="24" t="s">
        <v>47</v>
      </c>
      <c r="Y8" s="24">
        <f t="shared" si="2"/>
        <v>315</v>
      </c>
      <c r="Z8" s="25">
        <v>0</v>
      </c>
      <c r="AA8" s="25">
        <v>0</v>
      </c>
      <c r="AB8" s="25">
        <f t="shared" si="3"/>
        <v>0</v>
      </c>
      <c r="AC8" s="25"/>
      <c r="AD8" s="26"/>
      <c r="AE8" s="26"/>
      <c r="AF8" s="27">
        <v>5.5</v>
      </c>
      <c r="AG8" s="27">
        <v>5.5</v>
      </c>
      <c r="AH8" s="27">
        <v>5.3</v>
      </c>
      <c r="AI8" s="5">
        <v>42</v>
      </c>
      <c r="AJ8" s="6">
        <v>1027</v>
      </c>
      <c r="AK8" s="28">
        <v>3.2</v>
      </c>
      <c r="AL8" s="28" t="s">
        <v>56</v>
      </c>
      <c r="AM8" s="25">
        <v>0</v>
      </c>
      <c r="AN8" s="98" t="s">
        <v>57</v>
      </c>
      <c r="AO8" s="92"/>
    </row>
    <row r="9" spans="1:41" s="7" customFormat="1">
      <c r="A9" s="17">
        <v>42411</v>
      </c>
      <c r="B9" s="18">
        <v>0.33333333333333298</v>
      </c>
      <c r="C9" s="18">
        <v>0.625</v>
      </c>
      <c r="D9" s="19">
        <v>6</v>
      </c>
      <c r="E9" s="19">
        <v>3</v>
      </c>
      <c r="F9" s="19">
        <v>6</v>
      </c>
      <c r="G9" s="5">
        <f>INDEX('Carta Psicrométrica'!B$3:AO$49,MATCH(datos!F9,'Carta Psicrométrica'!A$3:A$49,0),MATCH(datos!E9,'Carta Psicrométrica'!B$2:AO$2,0))</f>
        <v>55</v>
      </c>
      <c r="H9" s="20">
        <v>-30</v>
      </c>
      <c r="I9" s="20">
        <v>-42</v>
      </c>
      <c r="J9" s="6">
        <v>1025</v>
      </c>
      <c r="K9" s="6">
        <f t="shared" si="0"/>
        <v>768.75</v>
      </c>
      <c r="L9" s="21"/>
      <c r="M9" s="21"/>
      <c r="N9" s="21"/>
      <c r="O9" s="21"/>
      <c r="P9" s="21"/>
      <c r="Q9" s="22">
        <v>92</v>
      </c>
      <c r="R9" s="22">
        <v>90</v>
      </c>
      <c r="S9" s="23">
        <f t="shared" si="4"/>
        <v>2</v>
      </c>
      <c r="T9" s="22"/>
      <c r="U9" s="22"/>
      <c r="V9" s="24">
        <v>3</v>
      </c>
      <c r="W9" s="24" t="str">
        <f t="shared" si="1"/>
        <v>Brisa Leve</v>
      </c>
      <c r="X9" s="24" t="s">
        <v>47</v>
      </c>
      <c r="Y9" s="24">
        <f t="shared" si="2"/>
        <v>315</v>
      </c>
      <c r="Z9" s="25">
        <v>0</v>
      </c>
      <c r="AA9" s="25">
        <v>0</v>
      </c>
      <c r="AB9" s="25">
        <f t="shared" si="3"/>
        <v>0</v>
      </c>
      <c r="AC9" s="25"/>
      <c r="AD9" s="26"/>
      <c r="AE9" s="26"/>
      <c r="AF9" s="27">
        <v>7.3</v>
      </c>
      <c r="AG9" s="27">
        <v>7.3</v>
      </c>
      <c r="AH9" s="27">
        <v>7.1</v>
      </c>
      <c r="AI9" s="5">
        <v>31</v>
      </c>
      <c r="AJ9" s="6">
        <v>1021.6</v>
      </c>
      <c r="AK9" s="28">
        <v>1.6</v>
      </c>
      <c r="AL9" s="28" t="s">
        <v>58</v>
      </c>
      <c r="AM9" s="25">
        <v>0</v>
      </c>
      <c r="AN9" s="98" t="s">
        <v>48</v>
      </c>
      <c r="AO9" s="92"/>
    </row>
    <row r="10" spans="1:41" s="7" customFormat="1">
      <c r="A10" s="17">
        <v>42412</v>
      </c>
      <c r="B10" s="18">
        <v>0.33333333333333298</v>
      </c>
      <c r="C10" s="18">
        <v>0.625</v>
      </c>
      <c r="D10" s="19">
        <v>6</v>
      </c>
      <c r="E10" s="19">
        <v>3</v>
      </c>
      <c r="F10" s="19">
        <v>7</v>
      </c>
      <c r="G10" s="5">
        <f>INDEX('Carta Psicrométrica'!B$3:AO$49,MATCH(datos!F10,'Carta Psicrométrica'!A$3:A$49,0),MATCH(datos!E10,'Carta Psicrométrica'!B$2:AO$2,0))</f>
        <v>57</v>
      </c>
      <c r="H10" s="20">
        <v>24</v>
      </c>
      <c r="I10" s="20">
        <v>41</v>
      </c>
      <c r="J10" s="6">
        <v>1026</v>
      </c>
      <c r="K10" s="6">
        <f t="shared" si="0"/>
        <v>769.5</v>
      </c>
      <c r="L10" s="21"/>
      <c r="M10" s="21"/>
      <c r="N10" s="21"/>
      <c r="O10" s="21"/>
      <c r="P10" s="21"/>
      <c r="Q10" s="22">
        <v>90</v>
      </c>
      <c r="R10" s="22">
        <v>88</v>
      </c>
      <c r="S10" s="23">
        <f t="shared" si="4"/>
        <v>2</v>
      </c>
      <c r="T10" s="22"/>
      <c r="U10" s="22"/>
      <c r="V10" s="24">
        <v>2</v>
      </c>
      <c r="W10" s="24" t="str">
        <f t="shared" si="1"/>
        <v>Brisa Suave</v>
      </c>
      <c r="X10" s="24" t="s">
        <v>47</v>
      </c>
      <c r="Y10" s="24">
        <f t="shared" si="2"/>
        <v>315</v>
      </c>
      <c r="Z10" s="25">
        <v>0</v>
      </c>
      <c r="AA10" s="25">
        <v>0</v>
      </c>
      <c r="AB10" s="25">
        <f t="shared" si="3"/>
        <v>0</v>
      </c>
      <c r="AC10" s="25"/>
      <c r="AD10" s="26"/>
      <c r="AE10" s="26"/>
      <c r="AF10" s="27">
        <v>7.2</v>
      </c>
      <c r="AG10" s="27">
        <v>7.2</v>
      </c>
      <c r="AH10" s="27">
        <v>6.8</v>
      </c>
      <c r="AI10" s="5">
        <v>31</v>
      </c>
      <c r="AJ10" s="6">
        <v>1023</v>
      </c>
      <c r="AK10" s="28">
        <v>3.2</v>
      </c>
      <c r="AL10" s="28" t="s">
        <v>58</v>
      </c>
      <c r="AM10" s="25">
        <v>0</v>
      </c>
      <c r="AN10" s="98" t="s">
        <v>57</v>
      </c>
      <c r="AO10" s="92"/>
    </row>
    <row r="11" spans="1:41" s="7" customFormat="1">
      <c r="A11" s="17">
        <v>42413</v>
      </c>
      <c r="B11" s="18">
        <v>0.33680555555555503</v>
      </c>
      <c r="C11" s="18">
        <v>0.625</v>
      </c>
      <c r="D11" s="19">
        <v>8</v>
      </c>
      <c r="E11" s="19">
        <v>4</v>
      </c>
      <c r="F11" s="19">
        <v>8</v>
      </c>
      <c r="G11" s="5">
        <f>INDEX('Carta Psicrométrica'!B$3:AO$49,MATCH(datos!F11,'Carta Psicrométrica'!A$3:A$49,0),MATCH(datos!E11,'Carta Psicrométrica'!B$2:AO$2,0))</f>
        <v>46</v>
      </c>
      <c r="H11" s="20">
        <v>30</v>
      </c>
      <c r="I11" s="20">
        <v>-39</v>
      </c>
      <c r="J11" s="6">
        <v>1024</v>
      </c>
      <c r="K11" s="6">
        <f t="shared" si="0"/>
        <v>768</v>
      </c>
      <c r="L11" s="21"/>
      <c r="M11" s="21"/>
      <c r="N11" s="21"/>
      <c r="O11" s="21"/>
      <c r="P11" s="21"/>
      <c r="Q11" s="22">
        <v>88</v>
      </c>
      <c r="R11" s="22">
        <v>86</v>
      </c>
      <c r="S11" s="23">
        <f t="shared" si="4"/>
        <v>2</v>
      </c>
      <c r="T11" s="22"/>
      <c r="U11" s="22"/>
      <c r="V11" s="24">
        <v>1</v>
      </c>
      <c r="W11" s="24" t="str">
        <f t="shared" si="1"/>
        <v>Ventolina</v>
      </c>
      <c r="X11" s="24" t="s">
        <v>59</v>
      </c>
      <c r="Y11" s="24">
        <f t="shared" si="2"/>
        <v>45</v>
      </c>
      <c r="Z11" s="25">
        <v>0</v>
      </c>
      <c r="AA11" s="25">
        <v>0</v>
      </c>
      <c r="AB11" s="25">
        <f t="shared" si="3"/>
        <v>0</v>
      </c>
      <c r="AC11" s="25"/>
      <c r="AD11" s="26"/>
      <c r="AE11" s="26"/>
      <c r="AF11" s="27">
        <v>8.1999999999999993</v>
      </c>
      <c r="AG11" s="27">
        <v>8.1999999999999993</v>
      </c>
      <c r="AH11" s="27">
        <v>7.9</v>
      </c>
      <c r="AI11" s="5"/>
      <c r="AJ11" s="6">
        <v>1021</v>
      </c>
      <c r="AK11" s="28">
        <v>0.27</v>
      </c>
      <c r="AL11" s="28" t="s">
        <v>53</v>
      </c>
      <c r="AM11" s="25">
        <v>0</v>
      </c>
      <c r="AN11" s="98" t="s">
        <v>48</v>
      </c>
      <c r="AO11" s="92"/>
    </row>
    <row r="12" spans="1:41" s="7" customFormat="1">
      <c r="A12" s="17">
        <v>42414</v>
      </c>
      <c r="B12" s="18">
        <v>0.33333333333333298</v>
      </c>
      <c r="C12" s="18">
        <v>0.625</v>
      </c>
      <c r="D12" s="19">
        <v>9</v>
      </c>
      <c r="E12" s="19">
        <v>4</v>
      </c>
      <c r="F12" s="19">
        <v>7</v>
      </c>
      <c r="G12" s="5">
        <f>INDEX('Carta Psicrométrica'!B$3:AO$49,MATCH(datos!F12,'Carta Psicrométrica'!A$3:A$49,0),MATCH(datos!E12,'Carta Psicrométrica'!B$2:AO$2,0))</f>
        <v>44</v>
      </c>
      <c r="H12" s="20">
        <v>10</v>
      </c>
      <c r="I12" s="20">
        <v>9</v>
      </c>
      <c r="J12" s="6">
        <v>1018</v>
      </c>
      <c r="K12" s="6">
        <f t="shared" si="0"/>
        <v>763.5</v>
      </c>
      <c r="L12" s="21"/>
      <c r="M12" s="21"/>
      <c r="N12" s="21"/>
      <c r="O12" s="21"/>
      <c r="P12" s="21"/>
      <c r="Q12" s="22">
        <v>86</v>
      </c>
      <c r="R12" s="22">
        <v>85</v>
      </c>
      <c r="S12" s="23">
        <f t="shared" si="4"/>
        <v>1</v>
      </c>
      <c r="T12" s="22"/>
      <c r="U12" s="22"/>
      <c r="V12" s="24">
        <v>1</v>
      </c>
      <c r="W12" s="24" t="str">
        <f t="shared" si="1"/>
        <v>Ventolina</v>
      </c>
      <c r="X12" s="24" t="s">
        <v>59</v>
      </c>
      <c r="Y12" s="24">
        <f t="shared" si="2"/>
        <v>45</v>
      </c>
      <c r="Z12" s="25">
        <v>0</v>
      </c>
      <c r="AA12" s="25">
        <v>0</v>
      </c>
      <c r="AB12" s="25">
        <f t="shared" si="3"/>
        <v>0</v>
      </c>
      <c r="AC12" s="25"/>
      <c r="AD12" s="26"/>
      <c r="AE12" s="26"/>
      <c r="AF12" s="27">
        <v>8.6999999999999993</v>
      </c>
      <c r="AG12" s="27">
        <v>8.6999999999999993</v>
      </c>
      <c r="AH12" s="27">
        <v>8.6</v>
      </c>
      <c r="AI12" s="5"/>
      <c r="AJ12" s="6">
        <v>1012.7</v>
      </c>
      <c r="AK12" s="28">
        <v>3.2</v>
      </c>
      <c r="AL12" s="28" t="s">
        <v>60</v>
      </c>
      <c r="AM12" s="25">
        <v>0</v>
      </c>
      <c r="AN12" s="98" t="s">
        <v>50</v>
      </c>
      <c r="AO12" s="92"/>
    </row>
    <row r="13" spans="1:41" s="7" customFormat="1">
      <c r="A13" s="17">
        <v>42415</v>
      </c>
      <c r="B13" s="18">
        <v>0.33333333333333298</v>
      </c>
      <c r="C13" s="18">
        <v>0.625</v>
      </c>
      <c r="D13" s="19">
        <v>10</v>
      </c>
      <c r="E13" s="19">
        <v>5</v>
      </c>
      <c r="F13" s="19">
        <v>10</v>
      </c>
      <c r="G13" s="5">
        <f>INDEX('Carta Psicrométrica'!B$3:AO$49,MATCH(datos!F13,'Carta Psicrométrica'!A$3:A$49,0),MATCH(datos!E13,'Carta Psicrométrica'!B$2:AO$2,0))</f>
        <v>38</v>
      </c>
      <c r="H13" s="20">
        <v>29</v>
      </c>
      <c r="I13" s="20">
        <v>9</v>
      </c>
      <c r="J13" s="6">
        <v>1019</v>
      </c>
      <c r="K13" s="6">
        <f t="shared" si="0"/>
        <v>764.25</v>
      </c>
      <c r="L13" s="21"/>
      <c r="M13" s="21"/>
      <c r="N13" s="21"/>
      <c r="O13" s="21"/>
      <c r="P13" s="21"/>
      <c r="Q13" s="22">
        <v>85</v>
      </c>
      <c r="R13" s="22">
        <v>81</v>
      </c>
      <c r="S13" s="23">
        <f t="shared" si="4"/>
        <v>4</v>
      </c>
      <c r="T13" s="22"/>
      <c r="U13" s="22"/>
      <c r="V13" s="24">
        <v>2.5</v>
      </c>
      <c r="W13" s="24" t="str">
        <f t="shared" si="1"/>
        <v>N/A</v>
      </c>
      <c r="X13" s="24" t="s">
        <v>58</v>
      </c>
      <c r="Y13" s="24">
        <f t="shared" si="2"/>
        <v>270</v>
      </c>
      <c r="Z13" s="25">
        <v>0</v>
      </c>
      <c r="AA13" s="25">
        <v>0</v>
      </c>
      <c r="AB13" s="25">
        <f t="shared" si="3"/>
        <v>0</v>
      </c>
      <c r="AC13" s="25"/>
      <c r="AD13" s="26"/>
      <c r="AE13" s="26"/>
      <c r="AF13" s="27">
        <v>10.6</v>
      </c>
      <c r="AG13" s="27">
        <v>10.6</v>
      </c>
      <c r="AH13" s="27">
        <v>10.6</v>
      </c>
      <c r="AI13" s="5">
        <v>15</v>
      </c>
      <c r="AJ13" s="6">
        <v>1014.6</v>
      </c>
      <c r="AK13" s="28">
        <v>4.8</v>
      </c>
      <c r="AL13" s="28" t="s">
        <v>49</v>
      </c>
      <c r="AM13" s="25">
        <v>0</v>
      </c>
      <c r="AN13" s="98" t="s">
        <v>52</v>
      </c>
      <c r="AO13" s="92"/>
    </row>
    <row r="14" spans="1:41" s="7" customFormat="1">
      <c r="A14" s="17">
        <v>42416</v>
      </c>
      <c r="B14" s="18">
        <v>0.33333333333333298</v>
      </c>
      <c r="C14" s="18">
        <v>0.625</v>
      </c>
      <c r="D14" s="19">
        <v>9</v>
      </c>
      <c r="E14" s="19">
        <v>6</v>
      </c>
      <c r="F14" s="19">
        <v>10</v>
      </c>
      <c r="G14" s="5">
        <f>INDEX('Carta Psicrométrica'!B$3:AO$49,MATCH(datos!F14,'Carta Psicrométrica'!A$3:A$49,0),MATCH(datos!E14,'Carta Psicrométrica'!B$2:AO$2,0))</f>
        <v>27</v>
      </c>
      <c r="H14" s="20">
        <v>24</v>
      </c>
      <c r="I14" s="20">
        <v>5</v>
      </c>
      <c r="J14" s="6">
        <v>1021</v>
      </c>
      <c r="K14" s="6">
        <f t="shared" si="0"/>
        <v>765.75</v>
      </c>
      <c r="L14" s="21"/>
      <c r="M14" s="21"/>
      <c r="N14" s="21"/>
      <c r="O14" s="21"/>
      <c r="P14" s="21"/>
      <c r="Q14" s="22">
        <v>81</v>
      </c>
      <c r="R14" s="22">
        <v>78</v>
      </c>
      <c r="S14" s="23">
        <f t="shared" si="4"/>
        <v>3</v>
      </c>
      <c r="T14" s="22"/>
      <c r="U14" s="22"/>
      <c r="V14" s="24">
        <v>2</v>
      </c>
      <c r="W14" s="24" t="str">
        <f t="shared" si="1"/>
        <v>Brisa Suave</v>
      </c>
      <c r="X14" s="24" t="s">
        <v>47</v>
      </c>
      <c r="Y14" s="24">
        <f t="shared" si="2"/>
        <v>315</v>
      </c>
      <c r="Z14" s="25">
        <v>0</v>
      </c>
      <c r="AA14" s="25">
        <v>0</v>
      </c>
      <c r="AB14" s="25">
        <f t="shared" si="3"/>
        <v>0</v>
      </c>
      <c r="AC14" s="25"/>
      <c r="AD14" s="26"/>
      <c r="AE14" s="26"/>
      <c r="AF14" s="27">
        <v>9.6999999999999993</v>
      </c>
      <c r="AG14" s="27">
        <v>9.6999999999999993</v>
      </c>
      <c r="AH14" s="27">
        <v>9.4</v>
      </c>
      <c r="AI14" s="5">
        <v>27</v>
      </c>
      <c r="AJ14" s="6">
        <v>1015.3</v>
      </c>
      <c r="AK14" s="28">
        <v>1.6</v>
      </c>
      <c r="AL14" s="28" t="s">
        <v>51</v>
      </c>
      <c r="AM14" s="25">
        <v>0</v>
      </c>
      <c r="AN14" s="98" t="s">
        <v>54</v>
      </c>
      <c r="AO14" s="92"/>
    </row>
    <row r="15" spans="1:41">
      <c r="A15" s="17">
        <v>42417</v>
      </c>
      <c r="B15" s="18">
        <v>0.33333333333333298</v>
      </c>
      <c r="C15" s="18">
        <v>0.625</v>
      </c>
      <c r="D15" s="29" t="s">
        <v>61</v>
      </c>
      <c r="E15" s="29"/>
      <c r="F15" s="29"/>
      <c r="G15" s="5" t="e">
        <f>INDEX('Carta Psicrométrica'!B$3:AO$49,MATCH(datos!F15,'Carta Psicrométrica'!A$3:A$49,0),MATCH(datos!E15,'Carta Psicrométrica'!B$2:AO$2,0))</f>
        <v>#N/A</v>
      </c>
      <c r="H15" s="30"/>
      <c r="I15" s="30"/>
      <c r="J15" s="31"/>
      <c r="L15" s="32"/>
      <c r="M15" s="32"/>
      <c r="N15" s="32"/>
      <c r="O15" s="32"/>
      <c r="P15" s="32"/>
      <c r="Q15" s="33"/>
      <c r="R15" s="33"/>
      <c r="S15" s="23">
        <f t="shared" si="4"/>
        <v>0</v>
      </c>
      <c r="T15" s="33"/>
      <c r="U15" s="33"/>
      <c r="V15" s="34"/>
      <c r="W15" s="24" t="str">
        <f t="shared" si="1"/>
        <v>Calma</v>
      </c>
      <c r="X15" s="34"/>
      <c r="Y15" s="24" t="str">
        <f t="shared" si="2"/>
        <v>N/A</v>
      </c>
      <c r="Z15" s="35"/>
      <c r="AA15" s="35"/>
      <c r="AB15" s="25">
        <f t="shared" si="3"/>
        <v>0</v>
      </c>
      <c r="AC15" s="35"/>
      <c r="AF15" s="27">
        <v>8.6999999999999993</v>
      </c>
      <c r="AG15" s="27">
        <v>8.6999999999999993</v>
      </c>
      <c r="AH15" s="27">
        <v>8.4</v>
      </c>
      <c r="AI15" s="5">
        <v>33</v>
      </c>
      <c r="AJ15" s="6">
        <v>1017.3</v>
      </c>
      <c r="AK15" s="28">
        <v>1.6</v>
      </c>
      <c r="AL15" s="28" t="s">
        <v>56</v>
      </c>
      <c r="AM15" s="25">
        <v>0</v>
      </c>
      <c r="AN15" s="99" t="s">
        <v>57</v>
      </c>
    </row>
    <row r="16" spans="1:41">
      <c r="A16" s="17">
        <v>42418</v>
      </c>
      <c r="B16" s="18">
        <v>0.33333333333333298</v>
      </c>
      <c r="C16" s="18">
        <v>0.625</v>
      </c>
      <c r="D16" s="19">
        <v>10</v>
      </c>
      <c r="E16" s="19">
        <v>7</v>
      </c>
      <c r="F16" s="19">
        <v>11</v>
      </c>
      <c r="G16" s="5">
        <f>INDEX('Carta Psicrométrica'!B$3:AO$49,MATCH(datos!F16,'Carta Psicrométrica'!A$3:A$49,0),MATCH(datos!E16,'Carta Psicrométrica'!B$2:AO$2,0))</f>
        <v>19</v>
      </c>
      <c r="H16" s="20">
        <v>27</v>
      </c>
      <c r="I16" s="20">
        <v>9</v>
      </c>
      <c r="J16" s="6">
        <v>1018</v>
      </c>
      <c r="K16" s="6">
        <f t="shared" ref="K16:K47" si="5">J16*0.75</f>
        <v>763.5</v>
      </c>
      <c r="Q16" s="22">
        <v>78</v>
      </c>
      <c r="R16" s="22">
        <v>73</v>
      </c>
      <c r="S16" s="23">
        <f t="shared" si="4"/>
        <v>5</v>
      </c>
      <c r="V16" s="24">
        <v>1</v>
      </c>
      <c r="W16" s="24" t="str">
        <f t="shared" si="1"/>
        <v>Ventolina</v>
      </c>
      <c r="X16" s="24" t="s">
        <v>47</v>
      </c>
      <c r="Y16" s="24">
        <f t="shared" si="2"/>
        <v>315</v>
      </c>
      <c r="Z16" s="25">
        <v>0</v>
      </c>
      <c r="AA16" s="25">
        <v>0</v>
      </c>
      <c r="AB16" s="25">
        <f t="shared" si="3"/>
        <v>0</v>
      </c>
      <c r="AF16" s="27">
        <v>11.6</v>
      </c>
      <c r="AG16" s="27">
        <v>11.6</v>
      </c>
      <c r="AH16" s="27">
        <v>11.4</v>
      </c>
      <c r="AI16" s="5">
        <v>28</v>
      </c>
      <c r="AJ16" s="6">
        <v>1013.1</v>
      </c>
      <c r="AK16" s="28">
        <v>0</v>
      </c>
      <c r="AL16" s="28" t="s">
        <v>62</v>
      </c>
      <c r="AM16" s="25">
        <v>0</v>
      </c>
      <c r="AN16" s="98" t="s">
        <v>48</v>
      </c>
    </row>
    <row r="17" spans="1:40">
      <c r="A17" s="17">
        <v>42419</v>
      </c>
      <c r="B17" s="18">
        <v>0.33333333333333298</v>
      </c>
      <c r="C17" s="18">
        <v>0.625</v>
      </c>
      <c r="D17" s="19">
        <v>14</v>
      </c>
      <c r="E17" s="19">
        <v>9</v>
      </c>
      <c r="F17" s="19">
        <v>14</v>
      </c>
      <c r="G17" s="5">
        <f>INDEX('Carta Psicrométrica'!B$3:AO$49,MATCH(datos!F17,'Carta Psicrométrica'!A$3:A$49,0),MATCH(datos!E17,'Carta Psicrométrica'!B$2:AO$2,0))</f>
        <v>9</v>
      </c>
      <c r="H17" s="20">
        <v>26</v>
      </c>
      <c r="I17" s="20">
        <v>14</v>
      </c>
      <c r="J17" s="6">
        <v>1018</v>
      </c>
      <c r="K17" s="6">
        <f t="shared" si="5"/>
        <v>763.5</v>
      </c>
      <c r="Q17" s="22">
        <v>73</v>
      </c>
      <c r="R17" s="22">
        <v>67</v>
      </c>
      <c r="S17" s="23">
        <f t="shared" si="4"/>
        <v>6</v>
      </c>
      <c r="V17" s="24">
        <v>1</v>
      </c>
      <c r="W17" s="24" t="str">
        <f t="shared" si="1"/>
        <v>Ventolina</v>
      </c>
      <c r="X17" s="24" t="s">
        <v>47</v>
      </c>
      <c r="Y17" s="24">
        <f t="shared" si="2"/>
        <v>315</v>
      </c>
      <c r="Z17" s="25">
        <v>0</v>
      </c>
      <c r="AA17" s="25">
        <v>0</v>
      </c>
      <c r="AB17" s="25">
        <f t="shared" si="3"/>
        <v>0</v>
      </c>
      <c r="AF17" s="27">
        <v>14.6</v>
      </c>
      <c r="AG17" s="27">
        <v>14.6</v>
      </c>
      <c r="AH17" s="27">
        <v>14.3</v>
      </c>
      <c r="AI17" s="5">
        <v>23</v>
      </c>
      <c r="AJ17" s="6">
        <v>1014.5</v>
      </c>
      <c r="AK17" s="28">
        <v>3.2</v>
      </c>
      <c r="AL17" s="28" t="s">
        <v>63</v>
      </c>
      <c r="AM17" s="25">
        <v>0</v>
      </c>
    </row>
    <row r="18" spans="1:40">
      <c r="A18" s="17">
        <v>42420</v>
      </c>
      <c r="B18" s="18">
        <v>0.33333333333333298</v>
      </c>
      <c r="C18" s="18">
        <v>0.625</v>
      </c>
      <c r="D18" s="19">
        <v>13</v>
      </c>
      <c r="E18" s="19">
        <v>8</v>
      </c>
      <c r="F18" s="19">
        <v>14</v>
      </c>
      <c r="G18" s="5">
        <f>INDEX('Carta Psicrométrica'!B$3:AO$49,MATCH(datos!F18,'Carta Psicrométrica'!A$3:A$49,0),MATCH(datos!E18,'Carta Psicrométrica'!B$2:AO$2,0))</f>
        <v>18</v>
      </c>
      <c r="H18" s="20">
        <v>30</v>
      </c>
      <c r="I18" s="20">
        <v>10</v>
      </c>
      <c r="J18" s="6">
        <v>1017</v>
      </c>
      <c r="K18" s="6">
        <f t="shared" si="5"/>
        <v>762.75</v>
      </c>
      <c r="Q18" s="22">
        <v>67</v>
      </c>
      <c r="R18" s="22">
        <v>63</v>
      </c>
      <c r="S18" s="23">
        <f t="shared" si="4"/>
        <v>4</v>
      </c>
      <c r="V18" s="24">
        <v>1</v>
      </c>
      <c r="W18" s="24" t="str">
        <f t="shared" si="1"/>
        <v>Ventolina</v>
      </c>
      <c r="X18" s="24" t="s">
        <v>47</v>
      </c>
      <c r="Y18" s="24">
        <f t="shared" si="2"/>
        <v>315</v>
      </c>
      <c r="Z18" s="25">
        <v>0</v>
      </c>
      <c r="AA18" s="25">
        <v>0</v>
      </c>
      <c r="AB18" s="25">
        <f t="shared" si="3"/>
        <v>0</v>
      </c>
      <c r="AF18" s="27">
        <v>14.2</v>
      </c>
      <c r="AG18" s="27">
        <v>14.2</v>
      </c>
      <c r="AH18" s="27">
        <v>139</v>
      </c>
      <c r="AI18" s="5">
        <v>27</v>
      </c>
      <c r="AJ18" s="6">
        <v>1012</v>
      </c>
      <c r="AK18" s="28">
        <v>1.6</v>
      </c>
      <c r="AL18" s="28" t="s">
        <v>49</v>
      </c>
      <c r="AM18" s="25">
        <v>0</v>
      </c>
      <c r="AN18" s="98" t="s">
        <v>48</v>
      </c>
    </row>
    <row r="19" spans="1:40">
      <c r="A19" s="17">
        <v>42422</v>
      </c>
      <c r="B19" s="18">
        <v>0.33333333333333298</v>
      </c>
      <c r="C19" s="18">
        <v>0.625</v>
      </c>
      <c r="D19" s="19">
        <v>10</v>
      </c>
      <c r="E19" s="19">
        <v>9</v>
      </c>
      <c r="F19" s="19">
        <v>10</v>
      </c>
      <c r="G19" s="5">
        <v>0</v>
      </c>
      <c r="H19" s="20">
        <v>0</v>
      </c>
      <c r="I19" s="20">
        <v>5</v>
      </c>
      <c r="J19" s="6">
        <v>1015</v>
      </c>
      <c r="K19" s="6">
        <f t="shared" si="5"/>
        <v>761.25</v>
      </c>
      <c r="Q19" s="22">
        <v>63</v>
      </c>
      <c r="R19" s="22">
        <v>55</v>
      </c>
      <c r="S19" s="23">
        <f t="shared" si="4"/>
        <v>8</v>
      </c>
      <c r="V19" s="24">
        <v>1</v>
      </c>
      <c r="W19" s="24" t="str">
        <f t="shared" si="1"/>
        <v>Ventolina</v>
      </c>
      <c r="X19" s="24" t="s">
        <v>59</v>
      </c>
      <c r="Y19" s="24">
        <f t="shared" si="2"/>
        <v>45</v>
      </c>
      <c r="Z19" s="25">
        <v>0</v>
      </c>
      <c r="AA19" s="25">
        <v>0</v>
      </c>
      <c r="AB19" s="25">
        <f t="shared" si="3"/>
        <v>0</v>
      </c>
      <c r="AF19" s="27">
        <v>10.9</v>
      </c>
      <c r="AG19" s="27">
        <v>10.9</v>
      </c>
      <c r="AH19" s="27">
        <v>10.8</v>
      </c>
      <c r="AI19" s="5">
        <v>70</v>
      </c>
      <c r="AJ19" s="6">
        <v>1008.6</v>
      </c>
      <c r="AK19" s="28">
        <v>0</v>
      </c>
      <c r="AM19" s="25">
        <v>0</v>
      </c>
      <c r="AN19" s="98" t="s">
        <v>48</v>
      </c>
    </row>
    <row r="20" spans="1:40">
      <c r="A20" s="17">
        <v>42423</v>
      </c>
      <c r="B20" s="18">
        <v>0.33333333333333298</v>
      </c>
      <c r="C20" s="18">
        <v>0.625</v>
      </c>
      <c r="D20" s="19">
        <v>10</v>
      </c>
      <c r="E20" s="19">
        <v>5.5</v>
      </c>
      <c r="F20" s="19">
        <v>10</v>
      </c>
      <c r="G20" s="5">
        <v>0</v>
      </c>
      <c r="H20" s="20">
        <v>0</v>
      </c>
      <c r="I20" s="20">
        <v>9</v>
      </c>
      <c r="J20" s="6">
        <v>1025</v>
      </c>
      <c r="K20" s="6">
        <f t="shared" si="5"/>
        <v>768.75</v>
      </c>
      <c r="Q20" s="22">
        <v>54</v>
      </c>
      <c r="R20" s="22">
        <v>48</v>
      </c>
      <c r="S20" s="23">
        <f t="shared" si="4"/>
        <v>6</v>
      </c>
      <c r="V20" s="24">
        <v>5</v>
      </c>
      <c r="W20" s="24" t="str">
        <f t="shared" si="1"/>
        <v>Brisa Fresca</v>
      </c>
      <c r="X20" s="24" t="s">
        <v>58</v>
      </c>
      <c r="Y20" s="24">
        <f t="shared" si="2"/>
        <v>270</v>
      </c>
      <c r="Z20" s="25">
        <v>0</v>
      </c>
      <c r="AA20" s="25">
        <v>0</v>
      </c>
      <c r="AB20" s="25">
        <f t="shared" si="3"/>
        <v>0</v>
      </c>
      <c r="AF20" s="27">
        <v>11.1</v>
      </c>
      <c r="AG20" s="27">
        <v>11.1</v>
      </c>
      <c r="AH20" s="27">
        <v>10.9</v>
      </c>
      <c r="AJ20" s="6">
        <v>1009</v>
      </c>
      <c r="AK20" s="28">
        <v>14.5</v>
      </c>
      <c r="AL20" s="28" t="s">
        <v>58</v>
      </c>
      <c r="AM20" s="25">
        <v>0</v>
      </c>
      <c r="AN20" s="98" t="s">
        <v>50</v>
      </c>
    </row>
    <row r="21" spans="1:40">
      <c r="A21" s="17">
        <v>42424</v>
      </c>
      <c r="B21" s="18">
        <v>0.33333333333333298</v>
      </c>
      <c r="C21" s="18">
        <v>0.625</v>
      </c>
      <c r="D21" s="19">
        <v>4</v>
      </c>
      <c r="E21" s="19">
        <v>3</v>
      </c>
      <c r="F21" s="19">
        <v>4</v>
      </c>
      <c r="G21" s="5">
        <f>INDEX('Carta Psicrométrica'!B$3:AO$49,MATCH(datos!F21,'Carta Psicrométrica'!A$3:A$49,0),MATCH(datos!E21,'Carta Psicrométrica'!B$2:AO$2,0))</f>
        <v>51</v>
      </c>
      <c r="H21" s="20">
        <v>38</v>
      </c>
      <c r="I21" s="20">
        <v>29</v>
      </c>
      <c r="J21" s="6">
        <v>1030</v>
      </c>
      <c r="K21" s="6">
        <f t="shared" si="5"/>
        <v>772.5</v>
      </c>
      <c r="Q21" s="22">
        <v>48</v>
      </c>
      <c r="R21" s="22">
        <v>45</v>
      </c>
      <c r="S21" s="23">
        <f t="shared" si="4"/>
        <v>3</v>
      </c>
      <c r="V21" s="24">
        <v>0</v>
      </c>
      <c r="W21" s="24" t="str">
        <f t="shared" si="1"/>
        <v>Calma</v>
      </c>
      <c r="X21" s="24" t="s">
        <v>64</v>
      </c>
      <c r="Y21" s="24">
        <f t="shared" si="2"/>
        <v>0</v>
      </c>
      <c r="Z21" s="25">
        <v>0</v>
      </c>
      <c r="AA21" s="25">
        <v>0</v>
      </c>
      <c r="AB21" s="25">
        <f t="shared" si="3"/>
        <v>0</v>
      </c>
      <c r="AF21" s="27">
        <v>4.5999999999999996</v>
      </c>
      <c r="AG21" s="27">
        <v>4.5999999999999996</v>
      </c>
      <c r="AH21" s="27">
        <v>4.5</v>
      </c>
      <c r="AI21" s="5">
        <v>56</v>
      </c>
      <c r="AJ21" s="6">
        <v>1027.3</v>
      </c>
      <c r="AK21" s="28">
        <v>3.2</v>
      </c>
      <c r="AL21" s="28" t="s">
        <v>51</v>
      </c>
      <c r="AM21" s="25">
        <v>0</v>
      </c>
      <c r="AN21" s="98" t="s">
        <v>52</v>
      </c>
    </row>
    <row r="22" spans="1:40">
      <c r="A22" s="17">
        <v>42425</v>
      </c>
      <c r="B22" s="18">
        <v>0.33333333333333298</v>
      </c>
      <c r="C22" s="18">
        <v>0.625</v>
      </c>
      <c r="D22" s="19">
        <v>6</v>
      </c>
      <c r="E22" s="19">
        <v>3</v>
      </c>
      <c r="F22" s="19">
        <v>6</v>
      </c>
      <c r="G22" s="5">
        <f>INDEX('Carta Psicrométrica'!B$3:AO$49,MATCH(datos!F22,'Carta Psicrométrica'!A$3:A$49,0),MATCH(datos!E22,'Carta Psicrométrica'!B$2:AO$2,0))</f>
        <v>55</v>
      </c>
      <c r="H22" s="20">
        <v>5</v>
      </c>
      <c r="I22" s="20">
        <v>6</v>
      </c>
      <c r="J22" s="6">
        <v>1024</v>
      </c>
      <c r="K22" s="6">
        <f t="shared" si="5"/>
        <v>768</v>
      </c>
      <c r="Q22" s="22">
        <v>45</v>
      </c>
      <c r="R22" s="22">
        <v>40</v>
      </c>
      <c r="S22" s="23">
        <f t="shared" si="4"/>
        <v>5</v>
      </c>
      <c r="V22" s="24">
        <v>3</v>
      </c>
      <c r="W22" s="24" t="str">
        <f t="shared" si="1"/>
        <v>Brisa Leve</v>
      </c>
      <c r="X22" s="24" t="s">
        <v>64</v>
      </c>
      <c r="Y22" s="24">
        <f t="shared" si="2"/>
        <v>0</v>
      </c>
      <c r="Z22" s="25">
        <v>0</v>
      </c>
      <c r="AA22" s="25">
        <v>0</v>
      </c>
      <c r="AB22" s="25">
        <f t="shared" si="3"/>
        <v>0</v>
      </c>
      <c r="AF22" s="27">
        <v>6.6</v>
      </c>
      <c r="AG22" s="27">
        <v>6.6</v>
      </c>
      <c r="AH22" s="27">
        <v>6.6</v>
      </c>
      <c r="AJ22" s="6">
        <v>1022.3</v>
      </c>
      <c r="AK22" s="28">
        <v>6.4</v>
      </c>
      <c r="AL22" s="28" t="s">
        <v>47</v>
      </c>
      <c r="AM22" s="25">
        <v>0</v>
      </c>
      <c r="AN22" s="98" t="s">
        <v>50</v>
      </c>
    </row>
    <row r="23" spans="1:40">
      <c r="A23" s="17">
        <v>42426</v>
      </c>
      <c r="B23" s="18">
        <v>0.33333333333333298</v>
      </c>
      <c r="C23" s="18">
        <v>0.625</v>
      </c>
      <c r="D23" s="19">
        <v>7</v>
      </c>
      <c r="E23" s="19">
        <v>5</v>
      </c>
      <c r="F23" s="19">
        <v>7</v>
      </c>
      <c r="G23" s="5">
        <f>INDEX('Carta Psicrométrica'!B$3:AO$49,MATCH(datos!F23,'Carta Psicrométrica'!A$3:A$49,0),MATCH(datos!E23,'Carta Psicrométrica'!B$2:AO$2,0))</f>
        <v>30</v>
      </c>
      <c r="H23" s="20">
        <v>21</v>
      </c>
      <c r="I23" s="20">
        <v>3</v>
      </c>
      <c r="J23" s="6">
        <v>1022</v>
      </c>
      <c r="K23" s="6">
        <f t="shared" si="5"/>
        <v>766.5</v>
      </c>
      <c r="Q23" s="22">
        <v>40</v>
      </c>
      <c r="R23" s="22">
        <v>39</v>
      </c>
      <c r="S23" s="23">
        <f t="shared" si="4"/>
        <v>1</v>
      </c>
      <c r="V23" s="24">
        <v>2</v>
      </c>
      <c r="W23" s="24" t="str">
        <f t="shared" si="1"/>
        <v>Brisa Suave</v>
      </c>
      <c r="X23" s="24" t="s">
        <v>64</v>
      </c>
      <c r="Y23" s="24">
        <f t="shared" si="2"/>
        <v>0</v>
      </c>
      <c r="Z23" s="25">
        <v>0</v>
      </c>
      <c r="AA23" s="25">
        <v>0</v>
      </c>
      <c r="AB23" s="25">
        <f t="shared" si="3"/>
        <v>0</v>
      </c>
      <c r="AF23" s="27">
        <v>7.4</v>
      </c>
      <c r="AG23" s="27">
        <v>7.4</v>
      </c>
      <c r="AH23" s="27">
        <v>7.2</v>
      </c>
      <c r="AI23" s="5">
        <v>36</v>
      </c>
      <c r="AJ23" s="6">
        <v>1023.9</v>
      </c>
      <c r="AK23" s="28">
        <v>1.6</v>
      </c>
      <c r="AL23" s="28" t="s">
        <v>59</v>
      </c>
      <c r="AM23" s="25">
        <v>0</v>
      </c>
      <c r="AN23" s="98" t="s">
        <v>54</v>
      </c>
    </row>
    <row r="24" spans="1:40">
      <c r="A24" s="17">
        <v>42427</v>
      </c>
      <c r="B24" s="18">
        <v>0.33333333333333298</v>
      </c>
      <c r="C24" s="18">
        <v>0.625</v>
      </c>
      <c r="D24" s="19">
        <v>9</v>
      </c>
      <c r="E24" s="19">
        <v>4</v>
      </c>
      <c r="F24" s="19">
        <v>8</v>
      </c>
      <c r="G24" s="5">
        <f>INDEX('Carta Psicrométrica'!B$3:AO$49,MATCH(datos!F24,'Carta Psicrométrica'!A$3:A$49,0),MATCH(datos!E24,'Carta Psicrométrica'!B$2:AO$2,0))</f>
        <v>46</v>
      </c>
      <c r="H24" s="20">
        <v>24</v>
      </c>
      <c r="I24" s="20">
        <v>4</v>
      </c>
      <c r="J24" s="6">
        <v>1022</v>
      </c>
      <c r="K24" s="6">
        <f t="shared" si="5"/>
        <v>766.5</v>
      </c>
      <c r="Q24" s="22">
        <v>39</v>
      </c>
      <c r="R24" s="22">
        <v>36</v>
      </c>
      <c r="S24" s="23">
        <f t="shared" si="4"/>
        <v>3</v>
      </c>
      <c r="V24" s="24">
        <v>2</v>
      </c>
      <c r="W24" s="24" t="str">
        <f t="shared" si="1"/>
        <v>Brisa Suave</v>
      </c>
      <c r="X24" s="24" t="s">
        <v>64</v>
      </c>
      <c r="Y24" s="24">
        <f t="shared" si="2"/>
        <v>0</v>
      </c>
      <c r="Z24" s="25">
        <v>0</v>
      </c>
      <c r="AA24" s="25">
        <v>0</v>
      </c>
      <c r="AB24" s="25">
        <f t="shared" si="3"/>
        <v>0</v>
      </c>
      <c r="AF24" s="27">
        <v>8.6</v>
      </c>
      <c r="AG24" s="27">
        <v>8.6</v>
      </c>
      <c r="AH24" s="27">
        <v>8.5</v>
      </c>
      <c r="AI24" s="5">
        <v>29</v>
      </c>
      <c r="AJ24" s="6">
        <v>1018.4</v>
      </c>
      <c r="AK24" s="28">
        <v>4.8</v>
      </c>
      <c r="AL24" s="28" t="s">
        <v>53</v>
      </c>
      <c r="AM24" s="25">
        <v>0</v>
      </c>
      <c r="AN24" s="98" t="s">
        <v>54</v>
      </c>
    </row>
    <row r="25" spans="1:40">
      <c r="A25" s="17">
        <v>42428</v>
      </c>
      <c r="B25" s="18">
        <v>0.33333333333333298</v>
      </c>
      <c r="C25" s="18">
        <v>0.625</v>
      </c>
      <c r="D25" s="19">
        <v>10.5</v>
      </c>
      <c r="E25" s="19">
        <v>6</v>
      </c>
      <c r="F25" s="19">
        <v>11</v>
      </c>
      <c r="G25" s="5">
        <f>INDEX('Carta Psicrométrica'!B$3:AO$49,MATCH(datos!F25,'Carta Psicrométrica'!A$3:A$49,0),MATCH(datos!E25,'Carta Psicrométrica'!B$2:AO$2,0))</f>
        <v>30</v>
      </c>
      <c r="H25" s="20">
        <v>11</v>
      </c>
      <c r="I25" s="20">
        <v>11</v>
      </c>
      <c r="J25" s="6">
        <v>1016</v>
      </c>
      <c r="K25" s="6">
        <f t="shared" si="5"/>
        <v>762</v>
      </c>
      <c r="Q25" s="22">
        <v>36</v>
      </c>
      <c r="R25" s="22">
        <v>32</v>
      </c>
      <c r="S25" s="23">
        <f t="shared" si="4"/>
        <v>4</v>
      </c>
      <c r="V25" s="24">
        <v>3</v>
      </c>
      <c r="W25" s="24" t="str">
        <f t="shared" si="1"/>
        <v>Brisa Leve</v>
      </c>
      <c r="X25" s="24" t="s">
        <v>64</v>
      </c>
      <c r="Y25" s="24">
        <f t="shared" si="2"/>
        <v>0</v>
      </c>
      <c r="Z25" s="25">
        <v>0</v>
      </c>
      <c r="AA25" s="25">
        <v>0</v>
      </c>
      <c r="AB25" s="25">
        <f t="shared" si="3"/>
        <v>0</v>
      </c>
      <c r="AF25" s="27">
        <v>10.9</v>
      </c>
      <c r="AG25" s="27">
        <v>10.9</v>
      </c>
      <c r="AH25" s="27">
        <v>10.7</v>
      </c>
      <c r="AI25" s="5">
        <v>24</v>
      </c>
      <c r="AJ25" s="6">
        <v>1012.6</v>
      </c>
      <c r="AK25" s="28">
        <v>4.8</v>
      </c>
      <c r="AL25" s="28" t="s">
        <v>56</v>
      </c>
      <c r="AM25" s="25">
        <v>0</v>
      </c>
      <c r="AN25" s="98" t="s">
        <v>57</v>
      </c>
    </row>
    <row r="26" spans="1:40">
      <c r="A26" s="17">
        <v>42429</v>
      </c>
      <c r="B26" s="18">
        <v>0.33333333333333298</v>
      </c>
      <c r="C26" s="18">
        <v>0.625</v>
      </c>
      <c r="D26" s="19">
        <v>10</v>
      </c>
      <c r="E26" s="19">
        <v>6</v>
      </c>
      <c r="F26" s="19">
        <v>10</v>
      </c>
      <c r="G26" s="5">
        <f>INDEX('Carta Psicrométrica'!B$3:AO$49,MATCH(datos!F26,'Carta Psicrométrica'!A$3:A$49,0),MATCH(datos!E26,'Carta Psicrométrica'!B$2:AO$2,0))</f>
        <v>27</v>
      </c>
      <c r="H26" s="20">
        <v>27</v>
      </c>
      <c r="I26" s="20">
        <v>-2</v>
      </c>
      <c r="J26" s="6">
        <v>1018</v>
      </c>
      <c r="K26" s="6">
        <f t="shared" si="5"/>
        <v>763.5</v>
      </c>
      <c r="Q26" s="22">
        <v>32</v>
      </c>
      <c r="R26" s="22">
        <v>29</v>
      </c>
      <c r="S26" s="23">
        <f t="shared" si="4"/>
        <v>3</v>
      </c>
      <c r="V26" s="24">
        <v>1</v>
      </c>
      <c r="W26" s="24" t="str">
        <f t="shared" si="1"/>
        <v>Ventolina</v>
      </c>
      <c r="X26" s="24" t="s">
        <v>51</v>
      </c>
      <c r="Y26" s="24">
        <f t="shared" si="2"/>
        <v>90</v>
      </c>
      <c r="Z26" s="25">
        <v>0</v>
      </c>
      <c r="AA26" s="25">
        <v>0</v>
      </c>
      <c r="AB26" s="25">
        <f t="shared" si="3"/>
        <v>0</v>
      </c>
      <c r="AF26" s="27">
        <v>10.8</v>
      </c>
      <c r="AG26" s="27">
        <v>10.8</v>
      </c>
      <c r="AH26" s="27">
        <v>10.6</v>
      </c>
      <c r="AI26" s="5">
        <v>24</v>
      </c>
      <c r="AJ26" s="6">
        <v>1013.9</v>
      </c>
      <c r="AK26" s="28">
        <v>4.8</v>
      </c>
      <c r="AL26" s="28" t="s">
        <v>65</v>
      </c>
      <c r="AM26" s="25">
        <v>0</v>
      </c>
      <c r="AN26" s="98" t="s">
        <v>48</v>
      </c>
    </row>
    <row r="27" spans="1:40">
      <c r="A27" s="17">
        <v>42430</v>
      </c>
      <c r="B27" s="18">
        <v>0.33333333333333298</v>
      </c>
      <c r="C27" s="18">
        <v>0.625</v>
      </c>
      <c r="D27" s="19">
        <v>11</v>
      </c>
      <c r="E27" s="19">
        <v>8</v>
      </c>
      <c r="F27" s="19">
        <v>12</v>
      </c>
      <c r="G27" s="5">
        <f>INDEX('Carta Psicrométrica'!B$3:AO$49,MATCH(datos!F27,'Carta Psicrométrica'!A$3:A$49,0),MATCH(datos!E27,'Carta Psicrométrica'!B$2:AO$2,0))</f>
        <v>12</v>
      </c>
      <c r="H27" s="20">
        <v>13</v>
      </c>
      <c r="I27" s="20">
        <v>10</v>
      </c>
      <c r="J27" s="6">
        <v>1018</v>
      </c>
      <c r="K27" s="6">
        <f t="shared" si="5"/>
        <v>763.5</v>
      </c>
      <c r="Q27" s="22">
        <v>29</v>
      </c>
      <c r="R27" s="22">
        <v>24</v>
      </c>
      <c r="S27" s="23">
        <f t="shared" si="4"/>
        <v>5</v>
      </c>
      <c r="V27" s="24">
        <v>1</v>
      </c>
      <c r="W27" s="24" t="str">
        <f t="shared" si="1"/>
        <v>Ventolina</v>
      </c>
      <c r="X27" s="24" t="s">
        <v>66</v>
      </c>
      <c r="Y27" s="24">
        <f t="shared" si="2"/>
        <v>225</v>
      </c>
      <c r="Z27" s="25">
        <v>0</v>
      </c>
      <c r="AA27" s="25">
        <v>0</v>
      </c>
      <c r="AB27" s="25">
        <f t="shared" si="3"/>
        <v>0</v>
      </c>
      <c r="AF27" s="27">
        <v>12.3</v>
      </c>
      <c r="AG27" s="27">
        <v>12.3</v>
      </c>
      <c r="AH27" s="27">
        <v>12.1</v>
      </c>
      <c r="AJ27" s="6">
        <v>1016.2</v>
      </c>
      <c r="AK27" s="28">
        <v>3.2</v>
      </c>
      <c r="AL27" s="28" t="s">
        <v>60</v>
      </c>
      <c r="AM27" s="25">
        <v>0</v>
      </c>
      <c r="AN27" s="98" t="s">
        <v>50</v>
      </c>
    </row>
    <row r="28" spans="1:40">
      <c r="A28" s="17">
        <v>42431</v>
      </c>
      <c r="B28" s="18">
        <v>0.33333333333333298</v>
      </c>
      <c r="C28" s="18">
        <v>0.625</v>
      </c>
      <c r="D28" s="19">
        <v>11</v>
      </c>
      <c r="E28" s="19">
        <v>7</v>
      </c>
      <c r="F28" s="19">
        <v>11</v>
      </c>
      <c r="G28" s="5">
        <f>INDEX('Carta Psicrométrica'!B$3:AO$49,MATCH(datos!F28,'Carta Psicrométrica'!A$3:A$49,0),MATCH(datos!E28,'Carta Psicrométrica'!B$2:AO$2,0))</f>
        <v>19</v>
      </c>
      <c r="H28" s="20">
        <v>11</v>
      </c>
      <c r="I28" s="20">
        <v>11</v>
      </c>
      <c r="J28" s="6">
        <v>1018</v>
      </c>
      <c r="K28" s="6">
        <f t="shared" si="5"/>
        <v>763.5</v>
      </c>
      <c r="Q28" s="22">
        <v>24</v>
      </c>
      <c r="R28" s="22">
        <v>19</v>
      </c>
      <c r="S28" s="23">
        <f t="shared" si="4"/>
        <v>5</v>
      </c>
      <c r="V28" s="24">
        <v>1</v>
      </c>
      <c r="W28" s="24" t="str">
        <f t="shared" si="1"/>
        <v>Ventolina</v>
      </c>
      <c r="X28" s="24" t="s">
        <v>66</v>
      </c>
      <c r="Y28" s="24">
        <f t="shared" si="2"/>
        <v>225</v>
      </c>
      <c r="Z28" s="25">
        <v>0</v>
      </c>
      <c r="AA28" s="25">
        <v>0</v>
      </c>
      <c r="AB28" s="25">
        <f t="shared" si="3"/>
        <v>0</v>
      </c>
      <c r="AF28" s="27">
        <v>11.1</v>
      </c>
      <c r="AG28" s="27">
        <v>11.1</v>
      </c>
      <c r="AH28" s="27">
        <v>10.9</v>
      </c>
      <c r="AI28" s="5">
        <v>28</v>
      </c>
      <c r="AJ28" s="6">
        <v>1013.7</v>
      </c>
      <c r="AK28" s="28">
        <v>3.2</v>
      </c>
      <c r="AL28" s="28" t="s">
        <v>63</v>
      </c>
      <c r="AM28" s="25">
        <v>0</v>
      </c>
      <c r="AN28" s="98" t="s">
        <v>52</v>
      </c>
    </row>
    <row r="29" spans="1:40">
      <c r="A29" s="17">
        <v>42432</v>
      </c>
      <c r="B29" s="18">
        <v>0.33333333333333298</v>
      </c>
      <c r="C29" s="18">
        <v>0.625</v>
      </c>
      <c r="D29" s="19">
        <v>12</v>
      </c>
      <c r="E29" s="19">
        <v>8</v>
      </c>
      <c r="F29" s="19">
        <v>14</v>
      </c>
      <c r="G29" s="5">
        <f>INDEX('Carta Psicrométrica'!B$3:AO$49,MATCH(datos!F29,'Carta Psicrométrica'!A$3:A$49,0),MATCH(datos!E29,'Carta Psicrométrica'!B$2:AO$2,0))</f>
        <v>18</v>
      </c>
      <c r="H29" s="20">
        <v>14</v>
      </c>
      <c r="I29" s="20">
        <v>12</v>
      </c>
      <c r="J29" s="6">
        <v>1018</v>
      </c>
      <c r="K29" s="6">
        <f t="shared" si="5"/>
        <v>763.5</v>
      </c>
      <c r="Q29" s="22">
        <v>20</v>
      </c>
      <c r="R29" s="22">
        <v>11</v>
      </c>
      <c r="S29" s="23">
        <f t="shared" si="4"/>
        <v>9</v>
      </c>
      <c r="V29" s="24">
        <v>5</v>
      </c>
      <c r="W29" s="24" t="str">
        <f t="shared" si="1"/>
        <v>Brisa Fresca</v>
      </c>
      <c r="X29" s="24" t="s">
        <v>58</v>
      </c>
      <c r="Y29" s="24">
        <f t="shared" si="2"/>
        <v>270</v>
      </c>
      <c r="Z29" s="25">
        <v>0</v>
      </c>
      <c r="AA29" s="25">
        <v>0</v>
      </c>
      <c r="AB29" s="25">
        <f t="shared" si="3"/>
        <v>0</v>
      </c>
      <c r="AF29" s="27">
        <v>14.4</v>
      </c>
      <c r="AG29" s="27">
        <v>14.4</v>
      </c>
      <c r="AH29" s="27">
        <v>14.3</v>
      </c>
      <c r="AJ29" s="6">
        <v>1014.7</v>
      </c>
      <c r="AK29" s="28">
        <v>9.6999999999999993</v>
      </c>
      <c r="AL29" s="28" t="s">
        <v>49</v>
      </c>
      <c r="AM29" s="25">
        <v>0</v>
      </c>
      <c r="AN29" s="98" t="s">
        <v>50</v>
      </c>
    </row>
    <row r="30" spans="1:40">
      <c r="A30" s="17">
        <v>42433</v>
      </c>
      <c r="B30" s="18">
        <v>0.33333333333333298</v>
      </c>
      <c r="C30" s="18">
        <v>0.625</v>
      </c>
      <c r="D30" s="19">
        <v>12</v>
      </c>
      <c r="E30" s="19">
        <v>7</v>
      </c>
      <c r="F30" s="19">
        <v>12</v>
      </c>
      <c r="G30" s="5">
        <f>INDEX('Carta Psicrométrica'!B$3:AO$49,MATCH(datos!F30,'Carta Psicrométrica'!A$3:A$49,0),MATCH(datos!E30,'Carta Psicrométrica'!B$2:AO$2,0))</f>
        <v>22</v>
      </c>
      <c r="H30" s="20">
        <v>29</v>
      </c>
      <c r="I30" s="20">
        <v>7</v>
      </c>
      <c r="J30" s="6">
        <v>1018</v>
      </c>
      <c r="K30" s="6">
        <f t="shared" si="5"/>
        <v>763.5</v>
      </c>
      <c r="Q30" s="22">
        <v>11</v>
      </c>
      <c r="R30" s="22">
        <v>9</v>
      </c>
      <c r="S30" s="23">
        <f t="shared" si="4"/>
        <v>2</v>
      </c>
      <c r="V30" s="24">
        <v>2</v>
      </c>
      <c r="W30" s="24" t="str">
        <f t="shared" si="1"/>
        <v>Brisa Suave</v>
      </c>
      <c r="X30" s="24" t="s">
        <v>65</v>
      </c>
      <c r="Y30" s="24">
        <f t="shared" si="2"/>
        <v>135.5</v>
      </c>
      <c r="Z30" s="25">
        <v>0</v>
      </c>
      <c r="AA30" s="25">
        <v>0</v>
      </c>
      <c r="AB30" s="25">
        <f t="shared" si="3"/>
        <v>0</v>
      </c>
      <c r="AF30" s="27">
        <v>12.8</v>
      </c>
      <c r="AG30" s="27">
        <v>12.8</v>
      </c>
      <c r="AH30" s="27">
        <v>12.7</v>
      </c>
      <c r="AI30" s="5">
        <v>25</v>
      </c>
      <c r="AJ30" s="6">
        <v>1013.5</v>
      </c>
      <c r="AK30" s="28">
        <v>3.2</v>
      </c>
      <c r="AL30" s="28" t="s">
        <v>65</v>
      </c>
      <c r="AM30" s="25">
        <v>0</v>
      </c>
      <c r="AN30" s="98" t="s">
        <v>54</v>
      </c>
    </row>
    <row r="31" spans="1:40">
      <c r="A31" s="17">
        <v>42434</v>
      </c>
      <c r="B31" s="18">
        <v>0.33333333333333298</v>
      </c>
      <c r="C31" s="18">
        <v>0.625</v>
      </c>
      <c r="D31" s="19">
        <v>13</v>
      </c>
      <c r="E31" s="19">
        <v>7</v>
      </c>
      <c r="F31" s="19">
        <v>13</v>
      </c>
      <c r="G31" s="5">
        <f>INDEX('Carta Psicrométrica'!B$3:AO$49,MATCH(datos!F31,'Carta Psicrométrica'!A$3:A$49,0),MATCH(datos!E31,'Carta Psicrométrica'!B$2:AO$2,0))</f>
        <v>25</v>
      </c>
      <c r="H31" s="20">
        <v>30</v>
      </c>
      <c r="I31" s="20">
        <v>10</v>
      </c>
      <c r="J31" s="6">
        <v>1020</v>
      </c>
      <c r="K31" s="6">
        <f t="shared" si="5"/>
        <v>765</v>
      </c>
      <c r="Q31" s="22">
        <v>110</v>
      </c>
      <c r="R31" s="22">
        <v>105</v>
      </c>
      <c r="S31" s="23">
        <f t="shared" si="4"/>
        <v>5</v>
      </c>
      <c r="V31" s="24">
        <v>5</v>
      </c>
      <c r="W31" s="24" t="str">
        <f t="shared" si="1"/>
        <v>Brisa Fresca</v>
      </c>
      <c r="X31" s="24" t="s">
        <v>47</v>
      </c>
      <c r="Y31" s="24">
        <f t="shared" si="2"/>
        <v>315</v>
      </c>
      <c r="Z31" s="25">
        <v>0</v>
      </c>
      <c r="AA31" s="25">
        <v>0</v>
      </c>
      <c r="AB31" s="25">
        <f t="shared" si="3"/>
        <v>0</v>
      </c>
      <c r="AF31" s="27">
        <v>14.1</v>
      </c>
      <c r="AG31" s="27">
        <v>14.2</v>
      </c>
      <c r="AH31" s="27">
        <v>13.9</v>
      </c>
      <c r="AI31" s="5">
        <v>27</v>
      </c>
      <c r="AJ31" s="6">
        <v>1013.8</v>
      </c>
      <c r="AK31" s="28">
        <v>9.6999999999999993</v>
      </c>
      <c r="AL31" s="28" t="s">
        <v>67</v>
      </c>
      <c r="AM31" s="25">
        <v>0</v>
      </c>
      <c r="AN31" s="98" t="s">
        <v>54</v>
      </c>
    </row>
    <row r="32" spans="1:40">
      <c r="A32" s="17">
        <v>42435</v>
      </c>
      <c r="B32" s="18">
        <v>0.33333333333333298</v>
      </c>
      <c r="C32" s="18">
        <v>0.625</v>
      </c>
      <c r="D32" s="19">
        <v>13</v>
      </c>
      <c r="E32" s="19">
        <v>8</v>
      </c>
      <c r="F32" s="19">
        <v>13</v>
      </c>
      <c r="G32" s="5">
        <f>INDEX('Carta Psicrométrica'!B$3:AO$49,MATCH(datos!F32,'Carta Psicrométrica'!A$3:A$49,0),MATCH(datos!E32,'Carta Psicrométrica'!B$2:AO$2,0))</f>
        <v>15</v>
      </c>
      <c r="H32" s="20">
        <v>14</v>
      </c>
      <c r="I32" s="20">
        <v>13</v>
      </c>
      <c r="J32" s="6">
        <v>1019</v>
      </c>
      <c r="K32" s="6">
        <f t="shared" si="5"/>
        <v>764.25</v>
      </c>
      <c r="Q32" s="22">
        <v>105</v>
      </c>
      <c r="R32" s="22">
        <v>101</v>
      </c>
      <c r="S32" s="23">
        <f t="shared" si="4"/>
        <v>4</v>
      </c>
      <c r="V32" s="24">
        <v>1</v>
      </c>
      <c r="W32" s="24" t="str">
        <f t="shared" si="1"/>
        <v>Ventolina</v>
      </c>
      <c r="X32" s="24" t="s">
        <v>47</v>
      </c>
      <c r="Y32" s="24">
        <f t="shared" si="2"/>
        <v>315</v>
      </c>
      <c r="Z32" s="25">
        <v>0</v>
      </c>
      <c r="AA32" s="25">
        <v>0</v>
      </c>
      <c r="AB32" s="25">
        <f t="shared" si="3"/>
        <v>0</v>
      </c>
      <c r="AF32" s="27">
        <v>14.3</v>
      </c>
      <c r="AG32" s="27">
        <v>14.3</v>
      </c>
      <c r="AH32" s="27">
        <v>14.2</v>
      </c>
      <c r="AI32" s="5">
        <v>19</v>
      </c>
      <c r="AJ32" s="6">
        <v>1011.2</v>
      </c>
      <c r="AK32" s="28">
        <v>1.6</v>
      </c>
      <c r="AL32" s="28" t="s">
        <v>51</v>
      </c>
      <c r="AM32" s="25">
        <v>0</v>
      </c>
      <c r="AN32" s="98" t="s">
        <v>57</v>
      </c>
    </row>
    <row r="33" spans="1:40">
      <c r="A33" s="17">
        <v>42436</v>
      </c>
      <c r="B33" s="18">
        <v>0.33333333333333298</v>
      </c>
      <c r="C33" s="18">
        <v>0.625</v>
      </c>
      <c r="D33" s="19">
        <v>15</v>
      </c>
      <c r="E33" s="19">
        <v>7.5</v>
      </c>
      <c r="F33" s="19">
        <v>13</v>
      </c>
      <c r="G33" s="5">
        <f>INDEX('Carta Psicrométrica'!B$3:AO$49,MATCH(datos!F33,'Carta Psicrométrica'!A$3:A$49,0),MATCH(datos!E33,'Carta Psicrométrica'!B$2:AO$2,0))</f>
        <v>20</v>
      </c>
      <c r="H33" s="20">
        <v>15</v>
      </c>
      <c r="I33" s="20">
        <v>14</v>
      </c>
      <c r="J33" s="6">
        <v>1015</v>
      </c>
      <c r="K33" s="6">
        <f t="shared" si="5"/>
        <v>761.25</v>
      </c>
      <c r="Q33" s="22">
        <v>101</v>
      </c>
      <c r="R33" s="22">
        <v>94</v>
      </c>
      <c r="S33" s="23">
        <f t="shared" si="4"/>
        <v>7</v>
      </c>
      <c r="V33" s="24">
        <v>6</v>
      </c>
      <c r="W33" s="24" t="str">
        <f t="shared" si="1"/>
        <v>Brisa Fuerte</v>
      </c>
      <c r="X33" s="24" t="s">
        <v>47</v>
      </c>
      <c r="Y33" s="24">
        <f t="shared" si="2"/>
        <v>315</v>
      </c>
      <c r="Z33" s="25">
        <v>0</v>
      </c>
      <c r="AA33" s="25">
        <v>0</v>
      </c>
      <c r="AB33" s="25">
        <f t="shared" si="3"/>
        <v>0</v>
      </c>
      <c r="AF33" s="27">
        <v>13.7</v>
      </c>
      <c r="AG33" s="27">
        <v>13.7</v>
      </c>
      <c r="AH33" s="27">
        <v>13.7</v>
      </c>
      <c r="AI33" s="5">
        <v>20</v>
      </c>
      <c r="AJ33" s="6">
        <v>1003.9</v>
      </c>
      <c r="AK33" s="28">
        <v>12.9</v>
      </c>
      <c r="AL33" s="28" t="s">
        <v>66</v>
      </c>
      <c r="AM33" s="25">
        <v>0</v>
      </c>
      <c r="AN33" s="98" t="s">
        <v>57</v>
      </c>
    </row>
    <row r="34" spans="1:40">
      <c r="A34" s="17">
        <v>42437</v>
      </c>
      <c r="B34" s="18">
        <v>0.33333333333333298</v>
      </c>
      <c r="C34" s="18">
        <v>0.625</v>
      </c>
      <c r="D34" s="19">
        <v>9</v>
      </c>
      <c r="E34" s="19">
        <v>6</v>
      </c>
      <c r="F34" s="19">
        <v>9</v>
      </c>
      <c r="G34" s="5">
        <f>INDEX('Carta Psicrométrica'!B$3:AO$49,MATCH(datos!F34,'Carta Psicrométrica'!A$3:A$49,0),MATCH(datos!E34,'Carta Psicrométrica'!B$2:AO$2,0))</f>
        <v>24</v>
      </c>
      <c r="H34" s="20">
        <v>23</v>
      </c>
      <c r="I34" s="20">
        <v>8</v>
      </c>
      <c r="J34" s="6">
        <v>1013</v>
      </c>
      <c r="K34" s="6">
        <f t="shared" si="5"/>
        <v>759.75</v>
      </c>
      <c r="Q34" s="22">
        <v>94</v>
      </c>
      <c r="R34" s="22">
        <v>88</v>
      </c>
      <c r="S34" s="23">
        <f t="shared" si="4"/>
        <v>6</v>
      </c>
      <c r="V34" s="24">
        <v>3</v>
      </c>
      <c r="W34" s="24" t="str">
        <f t="shared" si="1"/>
        <v>Brisa Leve</v>
      </c>
      <c r="X34" s="24" t="s">
        <v>58</v>
      </c>
      <c r="Y34" s="24">
        <f t="shared" si="2"/>
        <v>270</v>
      </c>
      <c r="Z34" s="25">
        <v>0</v>
      </c>
      <c r="AA34" s="25">
        <v>0</v>
      </c>
      <c r="AB34" s="25">
        <f t="shared" si="3"/>
        <v>0</v>
      </c>
      <c r="AF34" s="27">
        <v>10.1</v>
      </c>
      <c r="AG34" s="27">
        <v>10.1</v>
      </c>
      <c r="AH34" s="27">
        <v>10.1</v>
      </c>
      <c r="AI34" s="5">
        <v>46</v>
      </c>
      <c r="AJ34" s="6">
        <v>1002.5</v>
      </c>
      <c r="AK34" s="28">
        <v>12.9</v>
      </c>
      <c r="AL34" s="28" t="s">
        <v>58</v>
      </c>
      <c r="AM34" s="25">
        <v>0</v>
      </c>
      <c r="AN34" s="98" t="s">
        <v>54</v>
      </c>
    </row>
    <row r="35" spans="1:40">
      <c r="A35" s="17">
        <v>42438</v>
      </c>
      <c r="B35" s="18">
        <v>0.33333333333333298</v>
      </c>
      <c r="C35" s="18">
        <v>0.625</v>
      </c>
      <c r="D35" s="19">
        <v>7</v>
      </c>
      <c r="E35" s="19">
        <v>5</v>
      </c>
      <c r="F35" s="19">
        <v>7</v>
      </c>
      <c r="G35" s="5">
        <f>INDEX('Carta Psicrométrica'!B$3:AO$49,MATCH(datos!F35,'Carta Psicrométrica'!A$3:A$49,0),MATCH(datos!E35,'Carta Psicrométrica'!B$2:AO$2,0))</f>
        <v>30</v>
      </c>
      <c r="H35" s="20">
        <v>8</v>
      </c>
      <c r="I35" s="20">
        <v>8</v>
      </c>
      <c r="J35" s="6">
        <v>1017</v>
      </c>
      <c r="K35" s="6">
        <f t="shared" si="5"/>
        <v>762.75</v>
      </c>
      <c r="Q35" s="22">
        <v>88</v>
      </c>
      <c r="R35" s="22">
        <v>86</v>
      </c>
      <c r="S35" s="23">
        <f t="shared" si="4"/>
        <v>2</v>
      </c>
      <c r="V35" s="24">
        <v>3</v>
      </c>
      <c r="W35" s="24" t="str">
        <f t="shared" si="1"/>
        <v>Brisa Leve</v>
      </c>
      <c r="X35" s="24" t="s">
        <v>47</v>
      </c>
      <c r="Y35" s="24">
        <f t="shared" si="2"/>
        <v>315</v>
      </c>
      <c r="Z35" s="25">
        <v>0</v>
      </c>
      <c r="AA35" s="25">
        <v>0</v>
      </c>
      <c r="AB35" s="25">
        <f t="shared" si="3"/>
        <v>0</v>
      </c>
      <c r="AF35" s="27">
        <v>7.8</v>
      </c>
      <c r="AG35" s="27">
        <v>7.8</v>
      </c>
      <c r="AH35" s="27">
        <v>7.6</v>
      </c>
      <c r="AI35" s="5">
        <v>48</v>
      </c>
      <c r="AJ35" s="6">
        <v>1009.8</v>
      </c>
      <c r="AK35" s="28">
        <v>3.2</v>
      </c>
      <c r="AL35" s="28" t="s">
        <v>58</v>
      </c>
      <c r="AM35" s="25">
        <v>0</v>
      </c>
      <c r="AN35" s="98" t="s">
        <v>52</v>
      </c>
    </row>
    <row r="36" spans="1:40">
      <c r="A36" s="17">
        <v>42439</v>
      </c>
      <c r="B36" s="18">
        <v>0.33333333333333298</v>
      </c>
      <c r="C36" s="18">
        <v>0.625</v>
      </c>
      <c r="D36" s="19">
        <v>11</v>
      </c>
      <c r="E36" s="19">
        <v>6</v>
      </c>
      <c r="F36" s="19">
        <v>9</v>
      </c>
      <c r="G36" s="5">
        <f>INDEX('Carta Psicrométrica'!B$3:AO$49,MATCH(datos!F36,'Carta Psicrométrica'!A$3:A$49,0),MATCH(datos!E36,'Carta Psicrométrica'!B$2:AO$2,0))</f>
        <v>24</v>
      </c>
      <c r="H36" s="20">
        <v>10</v>
      </c>
      <c r="I36" s="20">
        <v>10</v>
      </c>
      <c r="J36" s="6">
        <v>1022</v>
      </c>
      <c r="K36" s="6">
        <f t="shared" si="5"/>
        <v>766.5</v>
      </c>
      <c r="Q36" s="22">
        <v>86</v>
      </c>
      <c r="R36" s="22">
        <v>82</v>
      </c>
      <c r="S36" s="23">
        <f t="shared" si="4"/>
        <v>4</v>
      </c>
      <c r="V36" s="24">
        <v>0</v>
      </c>
      <c r="W36" s="24" t="str">
        <f t="shared" si="1"/>
        <v>Calma</v>
      </c>
      <c r="X36" s="24" t="s">
        <v>68</v>
      </c>
      <c r="Y36" s="24">
        <f t="shared" si="2"/>
        <v>180</v>
      </c>
      <c r="Z36" s="25">
        <v>0</v>
      </c>
      <c r="AA36" s="25">
        <v>0</v>
      </c>
      <c r="AB36" s="25">
        <f t="shared" si="3"/>
        <v>0</v>
      </c>
      <c r="AF36" s="27">
        <v>9.6</v>
      </c>
      <c r="AG36" s="27">
        <v>9.6</v>
      </c>
      <c r="AH36" s="27">
        <v>9.5</v>
      </c>
      <c r="AI36" s="5">
        <v>46</v>
      </c>
      <c r="AJ36" s="6">
        <v>1015.9</v>
      </c>
      <c r="AK36" s="28">
        <v>6.4</v>
      </c>
      <c r="AL36" s="28" t="s">
        <v>60</v>
      </c>
      <c r="AM36" s="25">
        <v>0</v>
      </c>
      <c r="AN36" s="98" t="s">
        <v>57</v>
      </c>
    </row>
    <row r="37" spans="1:40">
      <c r="A37" s="17">
        <v>42440</v>
      </c>
      <c r="B37" s="18">
        <v>0.33333333333333298</v>
      </c>
      <c r="C37" s="18">
        <v>0.625</v>
      </c>
      <c r="D37" s="19">
        <v>12</v>
      </c>
      <c r="E37" s="19">
        <v>9</v>
      </c>
      <c r="F37" s="19">
        <v>12</v>
      </c>
      <c r="G37" s="5">
        <f>INDEX('Carta Psicrométrica'!B$3:AO$49,MATCH(datos!F37,'Carta Psicrométrica'!A$3:A$49,0),MATCH(datos!E37,'Carta Psicrométrica'!B$2:AO$2,0))</f>
        <v>2</v>
      </c>
      <c r="H37" s="20">
        <v>13</v>
      </c>
      <c r="I37" s="20">
        <v>13</v>
      </c>
      <c r="J37" s="6">
        <v>1023</v>
      </c>
      <c r="K37" s="6">
        <f t="shared" si="5"/>
        <v>767.25</v>
      </c>
      <c r="Q37" s="22">
        <v>82</v>
      </c>
      <c r="R37" s="22">
        <v>78</v>
      </c>
      <c r="S37" s="23">
        <f t="shared" si="4"/>
        <v>4</v>
      </c>
      <c r="V37" s="24">
        <v>2</v>
      </c>
      <c r="W37" s="24" t="str">
        <f t="shared" si="1"/>
        <v>Brisa Suave</v>
      </c>
      <c r="X37" s="24" t="s">
        <v>47</v>
      </c>
      <c r="Y37" s="24">
        <f t="shared" si="2"/>
        <v>315</v>
      </c>
      <c r="Z37" s="25">
        <v>0</v>
      </c>
      <c r="AA37" s="25">
        <v>0</v>
      </c>
      <c r="AB37" s="25">
        <f t="shared" si="3"/>
        <v>0</v>
      </c>
      <c r="AF37" s="27">
        <v>11.9</v>
      </c>
      <c r="AG37" s="27">
        <v>11.9</v>
      </c>
      <c r="AH37" s="27">
        <v>11.7</v>
      </c>
      <c r="AI37" s="5">
        <v>41</v>
      </c>
      <c r="AJ37" s="6">
        <v>1017.1</v>
      </c>
      <c r="AK37" s="28">
        <v>0</v>
      </c>
      <c r="AL37" s="28" t="s">
        <v>58</v>
      </c>
      <c r="AM37" s="25">
        <v>0</v>
      </c>
      <c r="AN37" s="98" t="s">
        <v>52</v>
      </c>
    </row>
    <row r="38" spans="1:40">
      <c r="A38" s="17">
        <v>42441</v>
      </c>
      <c r="B38" s="18">
        <v>0.33333333333333298</v>
      </c>
      <c r="C38" s="18">
        <v>0.625</v>
      </c>
      <c r="D38" s="19">
        <v>14</v>
      </c>
      <c r="E38" s="19">
        <v>8</v>
      </c>
      <c r="F38" s="19">
        <v>12</v>
      </c>
      <c r="G38" s="5">
        <f>INDEX('Carta Psicrométrica'!B$3:AO$49,MATCH(datos!F38,'Carta Psicrométrica'!A$3:A$49,0),MATCH(datos!E38,'Carta Psicrométrica'!B$2:AO$2,0))</f>
        <v>12</v>
      </c>
      <c r="H38" s="20">
        <v>13</v>
      </c>
      <c r="I38" s="20">
        <v>12</v>
      </c>
      <c r="J38" s="6">
        <v>1028</v>
      </c>
      <c r="K38" s="6">
        <f t="shared" si="5"/>
        <v>771</v>
      </c>
      <c r="Q38" s="22">
        <v>78</v>
      </c>
      <c r="R38" s="22">
        <v>74</v>
      </c>
      <c r="S38" s="23">
        <f t="shared" si="4"/>
        <v>4</v>
      </c>
      <c r="V38" s="24">
        <v>2</v>
      </c>
      <c r="W38" s="24" t="str">
        <f t="shared" si="1"/>
        <v>Brisa Suave</v>
      </c>
      <c r="X38" s="24" t="s">
        <v>65</v>
      </c>
      <c r="Y38" s="24">
        <f t="shared" si="2"/>
        <v>135.5</v>
      </c>
      <c r="Z38" s="25">
        <v>0</v>
      </c>
      <c r="AA38" s="25">
        <v>0</v>
      </c>
      <c r="AB38" s="25">
        <f t="shared" si="3"/>
        <v>0</v>
      </c>
      <c r="AF38" s="27">
        <v>11.8</v>
      </c>
      <c r="AG38" s="27">
        <v>11.8</v>
      </c>
      <c r="AH38" s="27">
        <v>11.4</v>
      </c>
      <c r="AI38" s="5">
        <v>31</v>
      </c>
      <c r="AJ38" s="6">
        <v>1008.3</v>
      </c>
      <c r="AK38" s="28">
        <v>3.2</v>
      </c>
      <c r="AL38" s="28" t="s">
        <v>65</v>
      </c>
      <c r="AM38" s="25">
        <v>0</v>
      </c>
      <c r="AN38" s="98" t="s">
        <v>50</v>
      </c>
    </row>
    <row r="39" spans="1:40">
      <c r="A39" s="37">
        <v>42442</v>
      </c>
      <c r="B39" s="38">
        <v>0.33333333333333298</v>
      </c>
      <c r="C39" s="38">
        <v>0.58333333333333304</v>
      </c>
      <c r="D39" s="39">
        <v>10</v>
      </c>
      <c r="E39" s="39">
        <v>5</v>
      </c>
      <c r="F39" s="39">
        <v>9</v>
      </c>
      <c r="G39" s="39">
        <f>INDEX('Carta Psicrométrica'!B$3:AO$49,MATCH(datos!F39,'Carta Psicrométrica'!A$3:A$49,0),MATCH(datos!E39,'Carta Psicrométrica'!B$2:AO$2,0))</f>
        <v>36</v>
      </c>
      <c r="H39" s="39">
        <v>25</v>
      </c>
      <c r="I39" s="39">
        <v>11</v>
      </c>
      <c r="J39" s="39">
        <v>1020</v>
      </c>
      <c r="K39" s="39">
        <f t="shared" si="5"/>
        <v>765</v>
      </c>
      <c r="L39" s="39"/>
      <c r="M39" s="39"/>
      <c r="N39" s="39"/>
      <c r="O39" s="39"/>
      <c r="P39" s="39"/>
      <c r="Q39" s="39">
        <v>72</v>
      </c>
      <c r="R39" s="39">
        <v>65</v>
      </c>
      <c r="S39" s="40">
        <f t="shared" si="4"/>
        <v>7</v>
      </c>
      <c r="T39" s="39"/>
      <c r="U39" s="39"/>
      <c r="V39" s="39">
        <v>10</v>
      </c>
      <c r="W39" s="39" t="str">
        <f t="shared" si="1"/>
        <v>Temporal Violento</v>
      </c>
      <c r="X39" s="39" t="s">
        <v>47</v>
      </c>
      <c r="Y39" s="39">
        <f t="shared" si="2"/>
        <v>315</v>
      </c>
      <c r="Z39" s="39">
        <v>0</v>
      </c>
      <c r="AA39" s="39">
        <v>0</v>
      </c>
      <c r="AB39" s="39">
        <f t="shared" si="3"/>
        <v>0</v>
      </c>
      <c r="AC39" s="39"/>
      <c r="AD39" s="39"/>
      <c r="AE39" s="39"/>
      <c r="AF39" s="39">
        <v>9.5</v>
      </c>
      <c r="AG39" s="39">
        <v>9.5</v>
      </c>
      <c r="AH39" s="39">
        <v>9.3000000000000007</v>
      </c>
      <c r="AI39" s="39">
        <v>31</v>
      </c>
      <c r="AJ39" s="39">
        <v>1012.4</v>
      </c>
      <c r="AK39" s="39">
        <v>14.5</v>
      </c>
      <c r="AL39" s="39" t="s">
        <v>49</v>
      </c>
      <c r="AM39" s="39">
        <v>0</v>
      </c>
      <c r="AN39" s="100" t="s">
        <v>48</v>
      </c>
    </row>
    <row r="40" spans="1:40">
      <c r="A40" s="17">
        <v>42443</v>
      </c>
      <c r="B40" s="18">
        <v>0.33333333333333298</v>
      </c>
      <c r="C40" s="18">
        <v>0.58333333333333304</v>
      </c>
      <c r="D40" s="19">
        <v>12</v>
      </c>
      <c r="E40" s="19">
        <v>6</v>
      </c>
      <c r="F40" s="19">
        <v>12</v>
      </c>
      <c r="G40" s="5">
        <f>INDEX('Carta Psicrométrica'!B$3:AO$49,MATCH(datos!F40,'Carta Psicrométrica'!A$3:A$49,0),MATCH(datos!E40,'Carta Psicrométrica'!B$2:AO$2,0))</f>
        <v>32</v>
      </c>
      <c r="H40" s="20">
        <v>13</v>
      </c>
      <c r="I40" s="20">
        <v>13.5</v>
      </c>
      <c r="J40" s="6">
        <v>1018</v>
      </c>
      <c r="K40" s="6">
        <f t="shared" si="5"/>
        <v>763.5</v>
      </c>
      <c r="Q40" s="22">
        <v>64</v>
      </c>
      <c r="R40" s="22">
        <v>58</v>
      </c>
      <c r="S40" s="23">
        <f t="shared" si="4"/>
        <v>6</v>
      </c>
      <c r="V40" s="24">
        <v>3</v>
      </c>
      <c r="W40" s="24" t="str">
        <f t="shared" si="1"/>
        <v>Brisa Leve</v>
      </c>
      <c r="X40" s="24" t="s">
        <v>47</v>
      </c>
      <c r="Y40" s="24">
        <f t="shared" si="2"/>
        <v>315</v>
      </c>
      <c r="Z40" s="25">
        <v>0</v>
      </c>
      <c r="AA40" s="25">
        <v>0</v>
      </c>
      <c r="AB40" s="25">
        <f t="shared" si="3"/>
        <v>0</v>
      </c>
      <c r="AF40" s="27">
        <v>12.8</v>
      </c>
      <c r="AG40" s="27">
        <v>12.8</v>
      </c>
      <c r="AH40" s="27">
        <v>12.6</v>
      </c>
      <c r="AJ40" s="6">
        <v>1010.4</v>
      </c>
      <c r="AK40" s="28">
        <v>6.4</v>
      </c>
      <c r="AL40" s="28" t="s">
        <v>58</v>
      </c>
      <c r="AM40" s="25">
        <v>0</v>
      </c>
      <c r="AN40" s="98" t="s">
        <v>52</v>
      </c>
    </row>
    <row r="41" spans="1:40">
      <c r="A41" s="17">
        <v>42444</v>
      </c>
      <c r="B41" s="18">
        <v>0.33333333333333298</v>
      </c>
      <c r="C41" s="18">
        <v>0.58333333333333304</v>
      </c>
      <c r="D41" s="19">
        <v>14</v>
      </c>
      <c r="E41" s="19">
        <v>8</v>
      </c>
      <c r="F41" s="19">
        <v>13</v>
      </c>
      <c r="G41" s="5">
        <f>INDEX('Carta Psicrométrica'!B$3:AO$49,MATCH(datos!F41,'Carta Psicrométrica'!A$3:A$49,0),MATCH(datos!E41,'Carta Psicrométrica'!B$2:AO$2,0))</f>
        <v>15</v>
      </c>
      <c r="H41" s="20">
        <v>14</v>
      </c>
      <c r="I41" s="20">
        <v>14</v>
      </c>
      <c r="J41" s="6">
        <v>1017</v>
      </c>
      <c r="K41" s="6">
        <f t="shared" si="5"/>
        <v>762.75</v>
      </c>
      <c r="Q41" s="22">
        <v>58</v>
      </c>
      <c r="R41" s="22">
        <v>50</v>
      </c>
      <c r="S41" s="23">
        <f t="shared" si="4"/>
        <v>8</v>
      </c>
      <c r="V41" s="24">
        <v>6</v>
      </c>
      <c r="W41" s="24" t="str">
        <f t="shared" si="1"/>
        <v>Brisa Fuerte</v>
      </c>
      <c r="X41" s="24" t="s">
        <v>47</v>
      </c>
      <c r="Y41" s="24">
        <f t="shared" si="2"/>
        <v>315</v>
      </c>
      <c r="Z41" s="25">
        <v>0</v>
      </c>
      <c r="AA41" s="25">
        <v>0</v>
      </c>
      <c r="AB41" s="25">
        <f t="shared" si="3"/>
        <v>0</v>
      </c>
      <c r="AF41" s="27">
        <v>14.4</v>
      </c>
      <c r="AG41" s="27">
        <v>14.4</v>
      </c>
      <c r="AH41" s="27">
        <v>14.3</v>
      </c>
      <c r="AI41" s="5">
        <v>28</v>
      </c>
      <c r="AJ41" s="6">
        <v>1009.3</v>
      </c>
      <c r="AK41" s="28">
        <v>8</v>
      </c>
      <c r="AL41" s="28" t="s">
        <v>47</v>
      </c>
      <c r="AM41" s="25">
        <v>0</v>
      </c>
      <c r="AN41" s="98" t="s">
        <v>57</v>
      </c>
    </row>
    <row r="42" spans="1:40">
      <c r="A42" s="17">
        <v>42445</v>
      </c>
      <c r="B42" s="18">
        <v>0.33333333333333298</v>
      </c>
      <c r="C42" s="18">
        <v>0.58333333333333304</v>
      </c>
      <c r="D42" s="19">
        <v>10</v>
      </c>
      <c r="E42" s="19">
        <v>5</v>
      </c>
      <c r="F42" s="19">
        <v>10</v>
      </c>
      <c r="G42" s="5">
        <f>INDEX('Carta Psicrométrica'!B$3:AO$49,MATCH(datos!F42,'Carta Psicrométrica'!A$3:A$49,0),MATCH(datos!E42,'Carta Psicrométrica'!B$2:AO$2,0))</f>
        <v>38</v>
      </c>
      <c r="H42" s="20">
        <v>11</v>
      </c>
      <c r="I42" s="20">
        <v>10</v>
      </c>
      <c r="J42" s="6">
        <v>1019</v>
      </c>
      <c r="K42" s="6">
        <f t="shared" si="5"/>
        <v>764.25</v>
      </c>
      <c r="Q42" s="22">
        <v>50</v>
      </c>
      <c r="R42" s="22">
        <v>45</v>
      </c>
      <c r="S42" s="23">
        <f t="shared" si="4"/>
        <v>5</v>
      </c>
      <c r="V42" s="24">
        <v>2.5</v>
      </c>
      <c r="W42" s="24" t="str">
        <f t="shared" si="1"/>
        <v>N/A</v>
      </c>
      <c r="X42" s="24" t="s">
        <v>58</v>
      </c>
      <c r="Y42" s="24">
        <f t="shared" si="2"/>
        <v>270</v>
      </c>
      <c r="Z42" s="25">
        <v>0</v>
      </c>
      <c r="AA42" s="25">
        <v>0</v>
      </c>
      <c r="AB42" s="25">
        <f t="shared" si="3"/>
        <v>0</v>
      </c>
      <c r="AF42" s="27">
        <v>10.8</v>
      </c>
      <c r="AG42" s="27">
        <v>10.8</v>
      </c>
      <c r="AH42" s="27">
        <v>10.7</v>
      </c>
      <c r="AJ42" s="6">
        <v>1011.7</v>
      </c>
      <c r="AK42" s="28">
        <v>3.2</v>
      </c>
      <c r="AL42" s="28" t="s">
        <v>60</v>
      </c>
      <c r="AM42" s="25">
        <v>0</v>
      </c>
      <c r="AN42" s="98" t="s">
        <v>52</v>
      </c>
    </row>
    <row r="43" spans="1:40">
      <c r="A43" s="17">
        <v>42446</v>
      </c>
      <c r="B43" s="18">
        <v>0.33333333333333298</v>
      </c>
      <c r="C43" s="18">
        <v>0.58333333333333304</v>
      </c>
      <c r="D43" s="19">
        <v>11</v>
      </c>
      <c r="E43" s="19">
        <v>6</v>
      </c>
      <c r="F43" s="19">
        <v>11</v>
      </c>
      <c r="G43" s="5">
        <f>INDEX('Carta Psicrométrica'!B$3:AO$49,MATCH(datos!F43,'Carta Psicrométrica'!A$3:A$49,0),MATCH(datos!E43,'Carta Psicrométrica'!B$2:AO$2,0))</f>
        <v>30</v>
      </c>
      <c r="H43" s="20">
        <v>19</v>
      </c>
      <c r="I43" s="20">
        <v>8</v>
      </c>
      <c r="J43" s="6">
        <v>1019</v>
      </c>
      <c r="K43" s="6">
        <f t="shared" si="5"/>
        <v>764.25</v>
      </c>
      <c r="Q43" s="22">
        <v>45</v>
      </c>
      <c r="R43" s="22">
        <v>37</v>
      </c>
      <c r="S43" s="23">
        <f t="shared" si="4"/>
        <v>8</v>
      </c>
      <c r="V43" s="24">
        <v>2</v>
      </c>
      <c r="W43" s="24" t="str">
        <f t="shared" si="1"/>
        <v>Brisa Suave</v>
      </c>
      <c r="X43" s="24" t="s">
        <v>58</v>
      </c>
      <c r="Y43" s="24">
        <f t="shared" si="2"/>
        <v>270</v>
      </c>
      <c r="Z43" s="25">
        <v>0</v>
      </c>
      <c r="AA43" s="25">
        <v>0</v>
      </c>
      <c r="AB43" s="25">
        <f t="shared" si="3"/>
        <v>0</v>
      </c>
      <c r="AF43" s="27">
        <v>11.4</v>
      </c>
      <c r="AG43" s="27">
        <v>11.4</v>
      </c>
      <c r="AH43" s="27">
        <v>11.3</v>
      </c>
      <c r="AI43" s="5">
        <v>20</v>
      </c>
      <c r="AJ43" s="6">
        <v>1009.2</v>
      </c>
      <c r="AK43" s="28">
        <v>6.4</v>
      </c>
      <c r="AL43" s="28" t="s">
        <v>58</v>
      </c>
      <c r="AM43" s="25">
        <v>0</v>
      </c>
      <c r="AN43" s="98" t="s">
        <v>54</v>
      </c>
    </row>
    <row r="44" spans="1:40">
      <c r="A44" s="17">
        <v>42447</v>
      </c>
      <c r="B44" s="18">
        <v>0.33680555555555503</v>
      </c>
      <c r="C44" s="18">
        <v>0.58680555555555602</v>
      </c>
      <c r="D44" s="19">
        <v>16</v>
      </c>
      <c r="E44" s="19">
        <v>7</v>
      </c>
      <c r="F44" s="19">
        <v>14</v>
      </c>
      <c r="G44" s="5">
        <f>INDEX('Carta Psicrométrica'!B$3:AO$49,MATCH(datos!F44,'Carta Psicrométrica'!A$3:A$49,0),MATCH(datos!E44,'Carta Psicrométrica'!B$2:AO$2,0))</f>
        <v>27</v>
      </c>
      <c r="H44" s="20">
        <v>15</v>
      </c>
      <c r="I44" s="20">
        <v>15</v>
      </c>
      <c r="J44" s="6">
        <v>1015</v>
      </c>
      <c r="K44" s="6">
        <f t="shared" si="5"/>
        <v>761.25</v>
      </c>
      <c r="Q44" s="22">
        <v>37</v>
      </c>
      <c r="R44" s="22">
        <v>31</v>
      </c>
      <c r="S44" s="23">
        <f t="shared" si="4"/>
        <v>6</v>
      </c>
      <c r="V44" s="24">
        <v>6</v>
      </c>
      <c r="W44" s="24" t="str">
        <f t="shared" si="1"/>
        <v>Brisa Fuerte</v>
      </c>
      <c r="X44" s="24" t="s">
        <v>58</v>
      </c>
      <c r="Y44" s="24">
        <f t="shared" si="2"/>
        <v>270</v>
      </c>
      <c r="Z44" s="25">
        <v>0</v>
      </c>
      <c r="AA44" s="25">
        <v>0</v>
      </c>
      <c r="AB44" s="25">
        <f t="shared" si="3"/>
        <v>0</v>
      </c>
      <c r="AF44" s="27">
        <v>15.2</v>
      </c>
      <c r="AG44" s="27">
        <v>15.2</v>
      </c>
      <c r="AH44" s="27">
        <v>15.1</v>
      </c>
      <c r="AI44" s="5">
        <v>17</v>
      </c>
      <c r="AJ44" s="6">
        <v>1005.2</v>
      </c>
      <c r="AK44" s="28">
        <v>8</v>
      </c>
      <c r="AL44" s="28" t="s">
        <v>58</v>
      </c>
      <c r="AM44" s="25">
        <v>0</v>
      </c>
      <c r="AN44" s="98" t="s">
        <v>57</v>
      </c>
    </row>
    <row r="45" spans="1:40">
      <c r="A45" s="17">
        <v>42450</v>
      </c>
      <c r="B45" s="18">
        <v>0.33333333333333298</v>
      </c>
      <c r="C45" s="18">
        <v>0.58333333333333304</v>
      </c>
      <c r="D45" s="19">
        <v>9</v>
      </c>
      <c r="E45" s="19">
        <v>6</v>
      </c>
      <c r="F45" s="19">
        <v>9</v>
      </c>
      <c r="G45" s="5">
        <f>INDEX('Carta Psicrométrica'!B$3:AO$49,MATCH(datos!F45,'Carta Psicrométrica'!A$3:A$49,0),MATCH(datos!E45,'Carta Psicrométrica'!B$2:AO$2,0))</f>
        <v>24</v>
      </c>
      <c r="H45" s="20">
        <v>40</v>
      </c>
      <c r="I45" s="20">
        <v>9</v>
      </c>
      <c r="J45" s="6">
        <v>1026</v>
      </c>
      <c r="K45" s="6">
        <f t="shared" si="5"/>
        <v>769.5</v>
      </c>
      <c r="Q45" s="22">
        <v>25</v>
      </c>
      <c r="R45" s="22">
        <v>17</v>
      </c>
      <c r="S45" s="23">
        <f t="shared" si="4"/>
        <v>8</v>
      </c>
      <c r="V45" s="24">
        <v>0</v>
      </c>
      <c r="W45" s="24" t="str">
        <f t="shared" si="1"/>
        <v>Calma</v>
      </c>
      <c r="X45" s="24" t="s">
        <v>51</v>
      </c>
      <c r="Y45" s="24">
        <f t="shared" si="2"/>
        <v>90</v>
      </c>
      <c r="Z45" s="25">
        <v>0</v>
      </c>
      <c r="AA45" s="25">
        <v>0</v>
      </c>
      <c r="AB45" s="25">
        <f t="shared" si="3"/>
        <v>0</v>
      </c>
      <c r="AF45" s="27">
        <v>9.8000000000000007</v>
      </c>
      <c r="AG45" s="27">
        <v>9.8000000000000007</v>
      </c>
      <c r="AH45" s="27">
        <v>9.6999999999999993</v>
      </c>
      <c r="AI45" s="5">
        <v>44</v>
      </c>
      <c r="AJ45" s="6">
        <v>1019.6</v>
      </c>
      <c r="AK45" s="28">
        <v>1.6</v>
      </c>
      <c r="AL45" s="28" t="s">
        <v>56</v>
      </c>
      <c r="AM45" s="25">
        <v>0</v>
      </c>
      <c r="AN45" s="98" t="s">
        <v>54</v>
      </c>
    </row>
    <row r="46" spans="1:40">
      <c r="A46" s="17">
        <v>42451</v>
      </c>
      <c r="B46" s="18">
        <v>0.33333333333333298</v>
      </c>
      <c r="C46" s="18">
        <v>0.58333333333333304</v>
      </c>
      <c r="D46" s="19">
        <v>12</v>
      </c>
      <c r="E46" s="19">
        <v>8</v>
      </c>
      <c r="F46" s="19">
        <v>12</v>
      </c>
      <c r="G46" s="5">
        <f>INDEX('Carta Psicrométrica'!B$3:AO$49,MATCH(datos!F46,'Carta Psicrométrica'!A$3:A$49,0),MATCH(datos!E46,'Carta Psicrométrica'!B$2:AO$2,0))</f>
        <v>12</v>
      </c>
      <c r="H46" s="20">
        <v>30</v>
      </c>
      <c r="I46" s="20">
        <v>8</v>
      </c>
      <c r="J46" s="6">
        <v>1019</v>
      </c>
      <c r="K46" s="6">
        <f t="shared" si="5"/>
        <v>764.25</v>
      </c>
      <c r="Q46" s="22">
        <v>17</v>
      </c>
      <c r="R46" s="22">
        <v>12</v>
      </c>
      <c r="S46" s="23">
        <f t="shared" si="4"/>
        <v>5</v>
      </c>
      <c r="V46" s="24">
        <v>3</v>
      </c>
      <c r="W46" s="24" t="str">
        <f t="shared" si="1"/>
        <v>Brisa Leve</v>
      </c>
      <c r="X46" s="24" t="s">
        <v>58</v>
      </c>
      <c r="Y46" s="24">
        <f t="shared" si="2"/>
        <v>270</v>
      </c>
      <c r="Z46" s="25">
        <v>0</v>
      </c>
      <c r="AA46" s="25">
        <v>0</v>
      </c>
      <c r="AB46" s="25">
        <f t="shared" si="3"/>
        <v>0</v>
      </c>
      <c r="AF46" s="27">
        <v>13.5</v>
      </c>
      <c r="AG46" s="27">
        <v>13.5</v>
      </c>
      <c r="AH46" s="27">
        <v>13.4</v>
      </c>
      <c r="AI46" s="5">
        <v>30</v>
      </c>
      <c r="AJ46" s="6">
        <v>1008.2</v>
      </c>
      <c r="AK46" s="28">
        <v>3.2</v>
      </c>
      <c r="AL46" s="28" t="s">
        <v>63</v>
      </c>
      <c r="AM46" s="25">
        <v>0</v>
      </c>
      <c r="AN46" s="98" t="s">
        <v>54</v>
      </c>
    </row>
    <row r="47" spans="1:40">
      <c r="A47" s="17">
        <v>42452</v>
      </c>
      <c r="B47" s="18">
        <v>0.33333333333333298</v>
      </c>
      <c r="C47" s="18">
        <v>0.58333333333333304</v>
      </c>
      <c r="D47" s="19">
        <v>14</v>
      </c>
      <c r="E47" s="19">
        <v>13</v>
      </c>
      <c r="F47" s="19">
        <v>7</v>
      </c>
      <c r="G47" s="5">
        <f>INDEX('Carta Psicrométrica'!B$3:AO$49,MATCH(datos!F47,'Carta Psicrométrica'!A$3:A$49,0),MATCH(datos!E47,'Carta Psicrométrica'!B$2:AO$2,0))</f>
        <v>0</v>
      </c>
      <c r="H47" s="20">
        <v>30</v>
      </c>
      <c r="I47" s="20">
        <v>12</v>
      </c>
      <c r="J47" s="6">
        <v>1014</v>
      </c>
      <c r="K47" s="6">
        <f t="shared" si="5"/>
        <v>760.5</v>
      </c>
      <c r="Q47" s="22">
        <v>12</v>
      </c>
      <c r="R47" s="22">
        <v>2</v>
      </c>
      <c r="S47" s="23">
        <f t="shared" si="4"/>
        <v>10</v>
      </c>
      <c r="V47" s="24">
        <v>15</v>
      </c>
      <c r="W47" s="24" t="str">
        <f t="shared" si="1"/>
        <v>N/A</v>
      </c>
      <c r="X47" s="24" t="s">
        <v>58</v>
      </c>
      <c r="Y47" s="24">
        <f t="shared" si="2"/>
        <v>270</v>
      </c>
      <c r="Z47" s="25">
        <v>0</v>
      </c>
      <c r="AA47" s="25">
        <v>0</v>
      </c>
      <c r="AB47" s="25">
        <f t="shared" si="3"/>
        <v>0</v>
      </c>
      <c r="AF47" s="27">
        <v>13.2</v>
      </c>
      <c r="AG47" s="27">
        <v>13.2</v>
      </c>
      <c r="AH47" s="27">
        <v>13.1</v>
      </c>
      <c r="AI47" s="5">
        <v>23</v>
      </c>
      <c r="AJ47" s="6">
        <v>1003.9</v>
      </c>
      <c r="AK47" s="28">
        <v>9.6999999999999993</v>
      </c>
      <c r="AL47" s="28" t="s">
        <v>58</v>
      </c>
      <c r="AM47" s="25">
        <v>0</v>
      </c>
      <c r="AN47" s="98" t="s">
        <v>54</v>
      </c>
    </row>
    <row r="48" spans="1:40">
      <c r="A48" s="17">
        <v>42453</v>
      </c>
      <c r="B48" s="18">
        <v>0.33333333333333298</v>
      </c>
      <c r="C48" s="18">
        <v>0.58333333333333304</v>
      </c>
      <c r="D48" s="19">
        <v>8</v>
      </c>
      <c r="E48" s="19">
        <v>3</v>
      </c>
      <c r="F48" s="19">
        <v>7</v>
      </c>
      <c r="G48" s="5">
        <f>INDEX('Carta Psicrométrica'!B$3:AO$49,MATCH(datos!F48,'Carta Psicrométrica'!A$3:A$49,0),MATCH(datos!E48,'Carta Psicrométrica'!B$2:AO$2,0))</f>
        <v>57</v>
      </c>
      <c r="H48" s="20">
        <v>22</v>
      </c>
      <c r="I48" s="20">
        <v>5</v>
      </c>
      <c r="J48" s="6">
        <v>1024</v>
      </c>
      <c r="K48" s="6">
        <f t="shared" ref="K48:K79" si="6">J48*0.75</f>
        <v>768</v>
      </c>
      <c r="Q48" s="22">
        <v>113</v>
      </c>
      <c r="R48" s="22">
        <v>113</v>
      </c>
      <c r="S48" s="23">
        <f t="shared" si="4"/>
        <v>0</v>
      </c>
      <c r="V48" s="24">
        <v>2</v>
      </c>
      <c r="W48" s="24" t="str">
        <f t="shared" si="1"/>
        <v>Brisa Suave</v>
      </c>
      <c r="X48" s="24" t="s">
        <v>47</v>
      </c>
      <c r="Y48" s="24">
        <f t="shared" si="2"/>
        <v>315</v>
      </c>
      <c r="Z48" s="25">
        <v>0</v>
      </c>
      <c r="AA48" s="25">
        <v>0</v>
      </c>
      <c r="AB48" s="25">
        <f t="shared" si="3"/>
        <v>0</v>
      </c>
      <c r="AF48" s="27">
        <v>7.7</v>
      </c>
      <c r="AG48" s="27">
        <v>7.7</v>
      </c>
      <c r="AH48" s="27">
        <v>7.6</v>
      </c>
      <c r="AI48" s="5">
        <v>17</v>
      </c>
      <c r="AJ48" s="6">
        <v>1016.4</v>
      </c>
      <c r="AK48" s="28">
        <v>3.2</v>
      </c>
      <c r="AL48" s="28" t="s">
        <v>68</v>
      </c>
      <c r="AM48" s="25">
        <v>0</v>
      </c>
      <c r="AN48" s="98" t="s">
        <v>54</v>
      </c>
    </row>
    <row r="49" spans="1:40">
      <c r="A49" s="17">
        <v>42454</v>
      </c>
      <c r="B49" s="18">
        <v>0.33333333333333298</v>
      </c>
      <c r="C49" s="18">
        <v>0.58333333333333304</v>
      </c>
      <c r="D49" s="19">
        <v>8</v>
      </c>
      <c r="E49" s="19">
        <v>3</v>
      </c>
      <c r="F49" s="19">
        <v>7</v>
      </c>
      <c r="G49" s="5">
        <f>INDEX('Carta Psicrométrica'!B$3:AO$49,MATCH(datos!F49,'Carta Psicrométrica'!A$3:A$49,0),MATCH(datos!E49,'Carta Psicrométrica'!B$2:AO$2,0))</f>
        <v>57</v>
      </c>
      <c r="H49" s="20">
        <v>24</v>
      </c>
      <c r="I49" s="20">
        <v>5</v>
      </c>
      <c r="J49" s="6">
        <v>1019</v>
      </c>
      <c r="K49" s="6">
        <f t="shared" si="6"/>
        <v>764.25</v>
      </c>
      <c r="Q49" s="22">
        <v>113</v>
      </c>
      <c r="R49" s="22">
        <v>103</v>
      </c>
      <c r="S49" s="23">
        <f t="shared" si="4"/>
        <v>10</v>
      </c>
      <c r="V49" s="24">
        <v>2</v>
      </c>
      <c r="W49" s="24" t="str">
        <f t="shared" si="1"/>
        <v>Brisa Suave</v>
      </c>
      <c r="X49" s="24" t="s">
        <v>58</v>
      </c>
      <c r="Y49" s="24">
        <f t="shared" si="2"/>
        <v>270</v>
      </c>
      <c r="Z49" s="25">
        <v>0</v>
      </c>
      <c r="AA49" s="25">
        <v>0</v>
      </c>
      <c r="AB49" s="25">
        <f t="shared" si="3"/>
        <v>0</v>
      </c>
      <c r="AF49" s="27">
        <v>7.5</v>
      </c>
      <c r="AG49" s="27">
        <v>7.5</v>
      </c>
      <c r="AH49" s="27">
        <v>7.4</v>
      </c>
      <c r="AI49" s="5">
        <v>23</v>
      </c>
      <c r="AJ49" s="6">
        <v>1007.6</v>
      </c>
      <c r="AK49" s="28">
        <v>3.2</v>
      </c>
      <c r="AL49" s="28" t="s">
        <v>51</v>
      </c>
      <c r="AM49" s="25">
        <v>0</v>
      </c>
      <c r="AN49" s="98" t="s">
        <v>54</v>
      </c>
    </row>
    <row r="50" spans="1:40">
      <c r="A50" s="17">
        <v>42455</v>
      </c>
      <c r="B50" s="18">
        <v>0.33333333333333298</v>
      </c>
      <c r="C50" s="18">
        <v>0.58333333333333304</v>
      </c>
      <c r="D50" s="19">
        <v>13</v>
      </c>
      <c r="E50" s="19">
        <v>7</v>
      </c>
      <c r="F50" s="19">
        <v>13</v>
      </c>
      <c r="G50" s="5">
        <f>INDEX('Carta Psicrométrica'!B$3:AO$49,MATCH(datos!F50,'Carta Psicrométrica'!A$3:A$49,0),MATCH(datos!E50,'Carta Psicrométrica'!B$2:AO$2,0))</f>
        <v>25</v>
      </c>
      <c r="H50" s="20">
        <v>26</v>
      </c>
      <c r="I50" s="20">
        <v>13</v>
      </c>
      <c r="J50" s="6">
        <v>1015</v>
      </c>
      <c r="K50" s="6">
        <f t="shared" si="6"/>
        <v>761.25</v>
      </c>
      <c r="Q50" s="22">
        <v>103</v>
      </c>
      <c r="R50" s="22">
        <v>98</v>
      </c>
      <c r="S50" s="23">
        <f t="shared" si="4"/>
        <v>5</v>
      </c>
      <c r="V50" s="24">
        <v>5</v>
      </c>
      <c r="W50" s="24" t="str">
        <f t="shared" si="1"/>
        <v>Brisa Fresca</v>
      </c>
      <c r="X50" s="24" t="s">
        <v>58</v>
      </c>
      <c r="Y50" s="24">
        <f t="shared" si="2"/>
        <v>270</v>
      </c>
      <c r="Z50" s="25">
        <v>0</v>
      </c>
      <c r="AA50" s="25">
        <v>0</v>
      </c>
      <c r="AB50" s="25">
        <f t="shared" si="3"/>
        <v>0</v>
      </c>
      <c r="AF50" s="27">
        <v>13</v>
      </c>
      <c r="AG50" s="27">
        <v>13.4</v>
      </c>
      <c r="AH50" s="27">
        <v>13</v>
      </c>
      <c r="AI50" s="5">
        <v>16</v>
      </c>
      <c r="AJ50" s="6">
        <v>1005.8</v>
      </c>
      <c r="AK50" s="28">
        <v>4.8</v>
      </c>
      <c r="AL50" s="28" t="s">
        <v>51</v>
      </c>
      <c r="AM50" s="25">
        <v>0</v>
      </c>
      <c r="AN50" s="98" t="s">
        <v>54</v>
      </c>
    </row>
    <row r="51" spans="1:40">
      <c r="A51" s="17">
        <v>42456</v>
      </c>
      <c r="B51" s="18">
        <v>0.33333333333333298</v>
      </c>
      <c r="C51" s="18">
        <v>0.58333333333333304</v>
      </c>
      <c r="D51" s="19">
        <v>10</v>
      </c>
      <c r="E51" s="19">
        <v>6</v>
      </c>
      <c r="F51" s="19">
        <v>10</v>
      </c>
      <c r="G51" s="5">
        <f>INDEX('Carta Psicrométrica'!B$3:AO$49,MATCH(datos!F51,'Carta Psicrométrica'!A$3:A$49,0),MATCH(datos!E51,'Carta Psicrométrica'!B$2:AO$2,0))</f>
        <v>27</v>
      </c>
      <c r="H51" s="20">
        <v>29</v>
      </c>
      <c r="I51" s="20">
        <v>12</v>
      </c>
      <c r="J51" s="6">
        <v>1023</v>
      </c>
      <c r="K51" s="6">
        <f t="shared" si="6"/>
        <v>767.25</v>
      </c>
      <c r="Q51" s="22">
        <v>98</v>
      </c>
      <c r="R51" s="22">
        <v>88</v>
      </c>
      <c r="S51" s="23">
        <f t="shared" si="4"/>
        <v>10</v>
      </c>
      <c r="V51" s="24">
        <v>7</v>
      </c>
      <c r="W51" s="24" t="str">
        <f t="shared" si="1"/>
        <v>Viento Fuerte</v>
      </c>
      <c r="X51" s="24" t="s">
        <v>47</v>
      </c>
      <c r="Y51" s="24">
        <f t="shared" si="2"/>
        <v>315</v>
      </c>
      <c r="Z51" s="25">
        <v>0</v>
      </c>
      <c r="AA51" s="25">
        <v>0</v>
      </c>
      <c r="AB51" s="25">
        <f t="shared" si="3"/>
        <v>0</v>
      </c>
      <c r="AF51" s="27">
        <v>10.3</v>
      </c>
      <c r="AG51" s="27">
        <v>10.3</v>
      </c>
      <c r="AH51" s="27">
        <v>10.199999999999999</v>
      </c>
      <c r="AI51" s="5">
        <v>3</v>
      </c>
      <c r="AJ51" s="6">
        <v>1016.2</v>
      </c>
      <c r="AK51" s="28">
        <v>11.3</v>
      </c>
      <c r="AL51" s="28" t="s">
        <v>53</v>
      </c>
      <c r="AM51" s="25">
        <v>0</v>
      </c>
      <c r="AN51" s="98" t="s">
        <v>54</v>
      </c>
    </row>
    <row r="52" spans="1:40">
      <c r="A52" s="17">
        <v>42457</v>
      </c>
      <c r="B52" s="18">
        <v>0.33333333333333298</v>
      </c>
      <c r="C52" s="18">
        <v>0.58333333333333304</v>
      </c>
      <c r="D52" s="19">
        <v>12</v>
      </c>
      <c r="E52" s="19">
        <v>7</v>
      </c>
      <c r="F52" s="19">
        <v>11</v>
      </c>
      <c r="G52" s="5">
        <f>INDEX('Carta Psicrométrica'!B$3:AO$49,MATCH(datos!F52,'Carta Psicrométrica'!A$3:A$49,0),MATCH(datos!E52,'Carta Psicrométrica'!B$2:AO$2,0))</f>
        <v>19</v>
      </c>
      <c r="H52" s="20">
        <v>26</v>
      </c>
      <c r="I52" s="20">
        <v>8</v>
      </c>
      <c r="J52" s="6">
        <v>1020</v>
      </c>
      <c r="K52" s="6">
        <f t="shared" si="6"/>
        <v>765</v>
      </c>
      <c r="Q52" s="22">
        <v>88</v>
      </c>
      <c r="R52" s="22">
        <v>80</v>
      </c>
      <c r="S52" s="23">
        <f t="shared" si="4"/>
        <v>8</v>
      </c>
      <c r="V52" s="24">
        <v>2</v>
      </c>
      <c r="W52" s="24" t="str">
        <f t="shared" si="1"/>
        <v>Brisa Suave</v>
      </c>
      <c r="X52" s="24" t="s">
        <v>64</v>
      </c>
      <c r="Y52" s="24">
        <f t="shared" si="2"/>
        <v>0</v>
      </c>
      <c r="Z52" s="25">
        <v>0</v>
      </c>
      <c r="AA52" s="25">
        <v>0</v>
      </c>
      <c r="AB52" s="25">
        <f t="shared" si="3"/>
        <v>0</v>
      </c>
      <c r="AF52" s="27">
        <v>11.7</v>
      </c>
      <c r="AG52" s="27">
        <v>11.7</v>
      </c>
      <c r="AH52" s="27">
        <v>11.4</v>
      </c>
      <c r="AI52" s="5">
        <v>32</v>
      </c>
      <c r="AJ52" s="6">
        <v>1010.2</v>
      </c>
      <c r="AK52" s="28">
        <v>1.6</v>
      </c>
      <c r="AL52" s="28" t="s">
        <v>65</v>
      </c>
      <c r="AM52" s="25">
        <v>0</v>
      </c>
      <c r="AN52" s="98" t="s">
        <v>54</v>
      </c>
    </row>
    <row r="53" spans="1:40">
      <c r="A53" s="17">
        <v>42458</v>
      </c>
      <c r="B53" s="18">
        <v>0.33333333333333298</v>
      </c>
      <c r="C53" s="18">
        <v>0.58333333333333304</v>
      </c>
      <c r="D53" s="19">
        <v>14</v>
      </c>
      <c r="E53" s="19">
        <v>9</v>
      </c>
      <c r="F53" s="19">
        <v>13</v>
      </c>
      <c r="G53" s="5">
        <f>INDEX('Carta Psicrométrica'!B$3:AO$49,MATCH(datos!F53,'Carta Psicrométrica'!A$3:A$49,0),MATCH(datos!E53,'Carta Psicrométrica'!B$2:AO$2,0))</f>
        <v>6</v>
      </c>
      <c r="H53" s="20">
        <v>29</v>
      </c>
      <c r="I53" s="20">
        <v>11</v>
      </c>
      <c r="J53" s="6">
        <v>1015</v>
      </c>
      <c r="K53" s="6">
        <f t="shared" si="6"/>
        <v>761.25</v>
      </c>
      <c r="Q53" s="22">
        <v>81</v>
      </c>
      <c r="R53" s="22">
        <v>75</v>
      </c>
      <c r="S53" s="23">
        <f t="shared" si="4"/>
        <v>6</v>
      </c>
      <c r="V53" s="24">
        <v>2</v>
      </c>
      <c r="W53" s="24" t="str">
        <f t="shared" si="1"/>
        <v>Brisa Suave</v>
      </c>
      <c r="X53" s="24" t="s">
        <v>58</v>
      </c>
      <c r="Y53" s="24">
        <f t="shared" si="2"/>
        <v>270</v>
      </c>
      <c r="Z53" s="25">
        <v>0</v>
      </c>
      <c r="AA53" s="25">
        <v>0</v>
      </c>
      <c r="AB53" s="25">
        <f t="shared" si="3"/>
        <v>0</v>
      </c>
      <c r="AF53" s="27">
        <v>14.2</v>
      </c>
      <c r="AG53" s="27">
        <v>27</v>
      </c>
      <c r="AH53" s="27">
        <v>14.2</v>
      </c>
      <c r="AI53" s="5">
        <v>14</v>
      </c>
      <c r="AJ53" s="6">
        <v>1003.1</v>
      </c>
      <c r="AK53" s="28">
        <v>1.6</v>
      </c>
      <c r="AL53" s="28" t="s">
        <v>65</v>
      </c>
      <c r="AM53" s="25">
        <v>0</v>
      </c>
      <c r="AN53" s="98" t="s">
        <v>54</v>
      </c>
    </row>
    <row r="54" spans="1:40">
      <c r="A54" s="17">
        <v>42459</v>
      </c>
      <c r="B54" s="18">
        <v>0.33333333333333298</v>
      </c>
      <c r="C54" s="18">
        <v>0.58333333333333304</v>
      </c>
      <c r="D54" s="19">
        <v>11</v>
      </c>
      <c r="E54" s="19">
        <v>8</v>
      </c>
      <c r="F54" s="19">
        <v>12</v>
      </c>
      <c r="G54" s="5">
        <f>INDEX('Carta Psicrométrica'!B$3:AO$49,MATCH(datos!F54,'Carta Psicrométrica'!A$3:A$49,0),MATCH(datos!E54,'Carta Psicrométrica'!B$2:AO$2,0))</f>
        <v>12</v>
      </c>
      <c r="H54" s="20">
        <v>30</v>
      </c>
      <c r="I54" s="20">
        <v>12</v>
      </c>
      <c r="J54" s="6">
        <v>1012</v>
      </c>
      <c r="K54" s="6">
        <f t="shared" si="6"/>
        <v>759</v>
      </c>
      <c r="Q54" s="22">
        <v>75</v>
      </c>
      <c r="R54" s="22">
        <v>65</v>
      </c>
      <c r="S54" s="23">
        <f t="shared" si="4"/>
        <v>10</v>
      </c>
      <c r="V54" s="24">
        <v>7</v>
      </c>
      <c r="W54" s="24" t="str">
        <f t="shared" si="1"/>
        <v>Viento Fuerte</v>
      </c>
      <c r="X54" s="24" t="s">
        <v>58</v>
      </c>
      <c r="Y54" s="24">
        <f t="shared" si="2"/>
        <v>270</v>
      </c>
      <c r="Z54" s="25">
        <v>0</v>
      </c>
      <c r="AA54" s="25">
        <v>0</v>
      </c>
      <c r="AB54" s="25">
        <f t="shared" si="3"/>
        <v>0</v>
      </c>
      <c r="AF54" s="27">
        <v>12.9</v>
      </c>
      <c r="AG54" s="27">
        <v>12.9</v>
      </c>
      <c r="AH54" s="27">
        <v>12.9</v>
      </c>
      <c r="AI54" s="5">
        <v>40</v>
      </c>
      <c r="AJ54" s="6">
        <v>1003.4</v>
      </c>
      <c r="AK54" s="28">
        <v>9.6999999999999993</v>
      </c>
      <c r="AL54" s="28" t="s">
        <v>49</v>
      </c>
      <c r="AM54" s="25">
        <v>0</v>
      </c>
      <c r="AN54" s="98" t="s">
        <v>54</v>
      </c>
    </row>
    <row r="55" spans="1:40">
      <c r="A55" s="17">
        <v>42460</v>
      </c>
      <c r="B55" s="18">
        <v>0.33333333333333298</v>
      </c>
      <c r="C55" s="18">
        <v>0.58333333333333304</v>
      </c>
      <c r="D55" s="19">
        <v>11</v>
      </c>
      <c r="E55" s="19">
        <v>5</v>
      </c>
      <c r="F55" s="19">
        <v>11</v>
      </c>
      <c r="G55" s="5">
        <f>INDEX('Carta Psicrométrica'!B$3:AO$49,MATCH(datos!F55,'Carta Psicrométrica'!A$3:A$49,0),MATCH(datos!E55,'Carta Psicrométrica'!B$2:AO$2,0))</f>
        <v>41</v>
      </c>
      <c r="H55" s="20">
        <v>22</v>
      </c>
      <c r="I55" s="20">
        <v>7</v>
      </c>
      <c r="J55" s="6">
        <v>1015</v>
      </c>
      <c r="K55" s="6">
        <f t="shared" si="6"/>
        <v>761.25</v>
      </c>
      <c r="Q55" s="22">
        <v>65</v>
      </c>
      <c r="R55" s="22">
        <v>60</v>
      </c>
      <c r="S55" s="23">
        <f t="shared" si="4"/>
        <v>5</v>
      </c>
      <c r="V55" s="24">
        <v>2</v>
      </c>
      <c r="W55" s="24" t="str">
        <f t="shared" si="1"/>
        <v>Brisa Suave</v>
      </c>
      <c r="X55" s="24" t="s">
        <v>58</v>
      </c>
      <c r="Y55" s="24">
        <f t="shared" si="2"/>
        <v>270</v>
      </c>
      <c r="Z55" s="25">
        <v>0</v>
      </c>
      <c r="AA55" s="25">
        <v>0</v>
      </c>
      <c r="AB55" s="25">
        <f t="shared" si="3"/>
        <v>0</v>
      </c>
      <c r="AF55" s="27">
        <v>11.7</v>
      </c>
      <c r="AG55" s="27">
        <v>11.7</v>
      </c>
      <c r="AH55" s="27">
        <v>11.6</v>
      </c>
      <c r="AI55" s="5">
        <v>22</v>
      </c>
      <c r="AJ55" s="6">
        <v>1006.4</v>
      </c>
      <c r="AK55" s="28">
        <v>1.6</v>
      </c>
      <c r="AL55" s="28" t="s">
        <v>60</v>
      </c>
      <c r="AM55" s="25">
        <v>0</v>
      </c>
      <c r="AN55" s="98" t="s">
        <v>54</v>
      </c>
    </row>
    <row r="56" spans="1:40">
      <c r="A56" s="17">
        <v>42461</v>
      </c>
      <c r="B56" s="18">
        <v>0.33333333333333298</v>
      </c>
      <c r="C56" s="18">
        <v>0.58333333333333304</v>
      </c>
      <c r="D56" s="19">
        <v>8</v>
      </c>
      <c r="E56" s="19">
        <v>6</v>
      </c>
      <c r="F56" s="19">
        <v>8</v>
      </c>
      <c r="G56" s="5">
        <f>INDEX('Carta Psicrométrica'!B$3:AO$49,MATCH(datos!F56,'Carta Psicrométrica'!A$3:A$49,0),MATCH(datos!E56,'Carta Psicrométrica'!B$2:AO$2,0))</f>
        <v>21</v>
      </c>
      <c r="H56" s="20">
        <v>22</v>
      </c>
      <c r="I56" s="20">
        <v>6</v>
      </c>
      <c r="J56" s="6">
        <v>1020</v>
      </c>
      <c r="K56" s="6">
        <f t="shared" si="6"/>
        <v>765</v>
      </c>
      <c r="Q56" s="22">
        <v>59</v>
      </c>
      <c r="R56" s="22">
        <v>52</v>
      </c>
      <c r="S56" s="23">
        <f t="shared" si="4"/>
        <v>7</v>
      </c>
      <c r="V56" s="24">
        <v>12</v>
      </c>
      <c r="W56" s="24" t="str">
        <f t="shared" si="1"/>
        <v>Huracán</v>
      </c>
      <c r="X56" s="24" t="s">
        <v>47</v>
      </c>
      <c r="Y56" s="24">
        <f t="shared" si="2"/>
        <v>315</v>
      </c>
      <c r="Z56" s="25">
        <v>0</v>
      </c>
      <c r="AA56" s="25">
        <v>0</v>
      </c>
      <c r="AB56" s="25">
        <f t="shared" si="3"/>
        <v>0</v>
      </c>
      <c r="AF56" s="27">
        <v>9.1999999999999993</v>
      </c>
      <c r="AG56" s="27">
        <v>9.3000000000000007</v>
      </c>
      <c r="AH56" s="27">
        <v>9.1999999999999993</v>
      </c>
      <c r="AI56" s="5">
        <v>44</v>
      </c>
      <c r="AJ56" s="6">
        <v>1012.6</v>
      </c>
      <c r="AK56" s="28">
        <v>9.6999999999999993</v>
      </c>
      <c r="AL56" s="28" t="s">
        <v>53</v>
      </c>
      <c r="AM56" s="25">
        <v>0</v>
      </c>
      <c r="AN56" s="98" t="s">
        <v>54</v>
      </c>
    </row>
    <row r="57" spans="1:40">
      <c r="A57" s="17">
        <v>42462</v>
      </c>
      <c r="B57" s="18">
        <v>0.33333333333333298</v>
      </c>
      <c r="C57" s="18">
        <v>0.58333333333333304</v>
      </c>
      <c r="D57" s="19">
        <v>8</v>
      </c>
      <c r="E57" s="19">
        <v>5</v>
      </c>
      <c r="F57" s="19">
        <v>6</v>
      </c>
      <c r="G57" s="5">
        <f>INDEX('Carta Psicrométrica'!B$3:AO$49,MATCH(datos!F57,'Carta Psicrométrica'!A$3:A$49,0),MATCH(datos!E57,'Carta Psicrométrica'!B$2:AO$2,0))</f>
        <v>27</v>
      </c>
      <c r="H57" s="20">
        <v>19</v>
      </c>
      <c r="I57" s="20">
        <v>7</v>
      </c>
      <c r="J57" s="6">
        <v>1028</v>
      </c>
      <c r="K57" s="6">
        <f t="shared" si="6"/>
        <v>771</v>
      </c>
      <c r="Q57" s="22">
        <v>53</v>
      </c>
      <c r="R57" s="22">
        <v>50</v>
      </c>
      <c r="S57" s="23">
        <f t="shared" si="4"/>
        <v>3</v>
      </c>
      <c r="V57" s="24">
        <v>2</v>
      </c>
      <c r="W57" s="24" t="str">
        <f t="shared" si="1"/>
        <v>Brisa Suave</v>
      </c>
      <c r="X57" s="24" t="s">
        <v>47</v>
      </c>
      <c r="Y57" s="24">
        <f t="shared" si="2"/>
        <v>315</v>
      </c>
      <c r="Z57" s="25">
        <v>0</v>
      </c>
      <c r="AA57" s="25">
        <v>0</v>
      </c>
      <c r="AB57" s="25">
        <f t="shared" si="3"/>
        <v>0</v>
      </c>
      <c r="AF57" s="27">
        <v>6</v>
      </c>
      <c r="AG57" s="27">
        <v>6</v>
      </c>
      <c r="AH57" s="27">
        <v>5.7</v>
      </c>
      <c r="AI57" s="5">
        <v>61</v>
      </c>
      <c r="AJ57" s="6">
        <v>1025.2</v>
      </c>
      <c r="AK57" s="28">
        <v>3.2</v>
      </c>
      <c r="AL57" s="28" t="s">
        <v>63</v>
      </c>
      <c r="AM57" s="25">
        <v>0</v>
      </c>
      <c r="AN57" s="98" t="s">
        <v>54</v>
      </c>
    </row>
    <row r="58" spans="1:40">
      <c r="A58" s="17">
        <v>42463</v>
      </c>
      <c r="B58" s="18">
        <v>0.33333333333333298</v>
      </c>
      <c r="C58" s="18">
        <v>0.58333333333333304</v>
      </c>
      <c r="D58" s="19">
        <v>10</v>
      </c>
      <c r="E58" s="19">
        <v>5</v>
      </c>
      <c r="F58" s="19">
        <v>8</v>
      </c>
      <c r="G58" s="5">
        <f>INDEX('Carta Psicrométrica'!B$3:AO$49,MATCH(datos!F58,'Carta Psicrométrica'!A$3:A$49,0),MATCH(datos!E58,'Carta Psicrométrica'!B$2:AO$2,0))</f>
        <v>33</v>
      </c>
      <c r="H58" s="20">
        <v>21</v>
      </c>
      <c r="I58" s="20">
        <v>4</v>
      </c>
      <c r="J58" s="6">
        <v>1030</v>
      </c>
      <c r="K58" s="6">
        <f t="shared" si="6"/>
        <v>772.5</v>
      </c>
      <c r="Q58" s="22">
        <v>50</v>
      </c>
      <c r="R58" s="22">
        <v>44</v>
      </c>
      <c r="S58" s="23">
        <f t="shared" si="4"/>
        <v>6</v>
      </c>
      <c r="V58" s="24">
        <v>2</v>
      </c>
      <c r="W58" s="24" t="str">
        <f t="shared" si="1"/>
        <v>Brisa Suave</v>
      </c>
      <c r="X58" s="24" t="s">
        <v>47</v>
      </c>
      <c r="Y58" s="24">
        <f t="shared" si="2"/>
        <v>315</v>
      </c>
      <c r="Z58" s="25">
        <v>0</v>
      </c>
      <c r="AA58" s="25">
        <v>0</v>
      </c>
      <c r="AB58" s="25">
        <f t="shared" si="3"/>
        <v>0</v>
      </c>
      <c r="AF58" s="27">
        <v>8.4</v>
      </c>
      <c r="AG58" s="27">
        <v>8.4</v>
      </c>
      <c r="AH58" s="27">
        <v>8.1</v>
      </c>
      <c r="AI58" s="5">
        <v>37</v>
      </c>
      <c r="AJ58" s="6">
        <v>1019.5</v>
      </c>
      <c r="AK58" s="28">
        <v>0</v>
      </c>
      <c r="AL58" s="28" t="s">
        <v>56</v>
      </c>
      <c r="AM58" s="25">
        <v>0</v>
      </c>
      <c r="AN58" s="98" t="s">
        <v>54</v>
      </c>
    </row>
    <row r="59" spans="1:40">
      <c r="A59" s="17">
        <v>42465</v>
      </c>
      <c r="B59" s="18">
        <v>0.33333333333333298</v>
      </c>
      <c r="C59" s="18">
        <v>0.58333333333333304</v>
      </c>
      <c r="D59" s="19">
        <v>12</v>
      </c>
      <c r="E59" s="19">
        <v>11</v>
      </c>
      <c r="F59" s="19">
        <v>13</v>
      </c>
      <c r="G59" s="5">
        <f>INDEX('Carta Psicrométrica'!B$3:AO$49,MATCH(datos!F59,'Carta Psicrométrica'!A$3:A$49,0),MATCH(datos!E59,'Carta Psicrométrica'!B$2:AO$2,0))</f>
        <v>0</v>
      </c>
      <c r="H59" s="20">
        <v>14</v>
      </c>
      <c r="I59" s="20">
        <v>14</v>
      </c>
      <c r="J59" s="6">
        <v>1022</v>
      </c>
      <c r="K59" s="6">
        <f t="shared" si="6"/>
        <v>766.5</v>
      </c>
      <c r="Q59" s="22">
        <v>44</v>
      </c>
      <c r="R59" s="22">
        <v>35</v>
      </c>
      <c r="S59" s="23">
        <f t="shared" si="4"/>
        <v>9</v>
      </c>
      <c r="V59" s="24">
        <v>0</v>
      </c>
      <c r="W59" s="24" t="str">
        <f t="shared" si="1"/>
        <v>Calma</v>
      </c>
      <c r="X59" s="24" t="s">
        <v>58</v>
      </c>
      <c r="Y59" s="24">
        <f t="shared" si="2"/>
        <v>270</v>
      </c>
      <c r="Z59" s="25">
        <v>0</v>
      </c>
      <c r="AA59" s="25">
        <v>0</v>
      </c>
      <c r="AB59" s="25">
        <f t="shared" si="3"/>
        <v>0</v>
      </c>
      <c r="AF59" s="27">
        <v>15.1</v>
      </c>
      <c r="AG59" s="27">
        <v>15.4</v>
      </c>
      <c r="AH59" s="27">
        <v>14.7</v>
      </c>
      <c r="AJ59" s="6">
        <v>113</v>
      </c>
      <c r="AK59" s="28">
        <v>0</v>
      </c>
      <c r="AM59" s="25">
        <v>0</v>
      </c>
      <c r="AN59" s="98" t="s">
        <v>50</v>
      </c>
    </row>
    <row r="60" spans="1:40">
      <c r="A60" s="17">
        <v>42467</v>
      </c>
      <c r="B60" s="18">
        <v>0.33333333333333298</v>
      </c>
      <c r="C60" s="18">
        <v>0.58333333333333304</v>
      </c>
      <c r="D60" s="19">
        <v>18</v>
      </c>
      <c r="E60" s="19">
        <v>13</v>
      </c>
      <c r="F60" s="19">
        <v>18</v>
      </c>
      <c r="G60" s="5">
        <f>INDEX('Carta Psicrométrica'!B$3:AO$49,MATCH(datos!F60,'Carta Psicrométrica'!A$3:A$49,0),MATCH(datos!E60,'Carta Psicrométrica'!B$2:AO$2,0))</f>
        <v>0</v>
      </c>
      <c r="H60" s="20">
        <v>14</v>
      </c>
      <c r="I60" s="20">
        <v>10</v>
      </c>
      <c r="J60" s="6">
        <v>1015</v>
      </c>
      <c r="K60" s="6">
        <f t="shared" si="6"/>
        <v>761.25</v>
      </c>
      <c r="Q60" s="22">
        <v>30</v>
      </c>
      <c r="R60" s="22">
        <v>23</v>
      </c>
      <c r="S60" s="23">
        <f t="shared" si="4"/>
        <v>7</v>
      </c>
      <c r="V60" s="24">
        <v>0</v>
      </c>
      <c r="W60" s="24" t="str">
        <f t="shared" si="1"/>
        <v>Calma</v>
      </c>
      <c r="X60" s="24" t="s">
        <v>59</v>
      </c>
      <c r="Y60" s="24">
        <f t="shared" si="2"/>
        <v>45</v>
      </c>
      <c r="Z60" s="25">
        <v>0</v>
      </c>
      <c r="AA60" s="25">
        <v>0</v>
      </c>
      <c r="AB60" s="25">
        <f t="shared" si="3"/>
        <v>0</v>
      </c>
      <c r="AF60" s="27">
        <v>16.2</v>
      </c>
      <c r="AG60" s="27">
        <v>16.2</v>
      </c>
      <c r="AH60" s="27">
        <v>16.100000000000001</v>
      </c>
      <c r="AJ60" s="6">
        <v>1011.7</v>
      </c>
      <c r="AK60" s="28">
        <v>0</v>
      </c>
      <c r="AL60" s="28" t="s">
        <v>63</v>
      </c>
      <c r="AM60" s="25">
        <v>0</v>
      </c>
      <c r="AN60" s="98" t="s">
        <v>52</v>
      </c>
    </row>
    <row r="61" spans="1:40">
      <c r="A61" s="17">
        <v>42468</v>
      </c>
      <c r="B61" s="18">
        <v>0.33333333333333298</v>
      </c>
      <c r="C61" s="18">
        <v>0.58333333333333304</v>
      </c>
      <c r="D61" s="19">
        <v>13</v>
      </c>
      <c r="E61" s="19">
        <v>11</v>
      </c>
      <c r="F61" s="19">
        <v>13</v>
      </c>
      <c r="G61" s="5">
        <f>INDEX('Carta Psicrométrica'!B$3:AO$49,MATCH(datos!F61,'Carta Psicrométrica'!A$3:A$49,0),MATCH(datos!E61,'Carta Psicrométrica'!B$2:AO$2,0))</f>
        <v>0</v>
      </c>
      <c r="H61" s="20">
        <v>33</v>
      </c>
      <c r="I61" s="20">
        <v>11</v>
      </c>
      <c r="J61" s="6">
        <v>1020</v>
      </c>
      <c r="K61" s="6">
        <f t="shared" si="6"/>
        <v>765</v>
      </c>
      <c r="Q61" s="22">
        <v>23</v>
      </c>
      <c r="R61" s="22">
        <v>16</v>
      </c>
      <c r="S61" s="23">
        <f t="shared" si="4"/>
        <v>7.2539999999999996</v>
      </c>
      <c r="V61" s="24">
        <v>6</v>
      </c>
      <c r="W61" s="24" t="str">
        <f t="shared" si="1"/>
        <v>Brisa Fuerte</v>
      </c>
      <c r="X61" s="24" t="s">
        <v>65</v>
      </c>
      <c r="Y61" s="24">
        <f t="shared" si="2"/>
        <v>135.5</v>
      </c>
      <c r="Z61" s="25">
        <v>0.01</v>
      </c>
      <c r="AA61" s="25">
        <v>0</v>
      </c>
      <c r="AB61" s="25">
        <f t="shared" si="3"/>
        <v>0.254</v>
      </c>
      <c r="AF61" s="27">
        <v>14.3</v>
      </c>
      <c r="AG61" s="27">
        <v>14.5</v>
      </c>
      <c r="AH61" s="27">
        <v>14.3</v>
      </c>
      <c r="AJ61" s="6">
        <v>1012</v>
      </c>
      <c r="AK61" s="28">
        <v>9.6999999999999993</v>
      </c>
      <c r="AL61" s="28" t="s">
        <v>64</v>
      </c>
      <c r="AM61" s="25">
        <v>0</v>
      </c>
      <c r="AN61" s="98" t="s">
        <v>52</v>
      </c>
    </row>
    <row r="62" spans="1:40">
      <c r="A62" s="17">
        <v>42469</v>
      </c>
      <c r="B62" s="18">
        <v>0.33680555555555503</v>
      </c>
      <c r="C62" s="18">
        <v>0.58680555555555602</v>
      </c>
      <c r="D62" s="19">
        <v>16</v>
      </c>
      <c r="E62" s="19">
        <v>12</v>
      </c>
      <c r="F62" s="19">
        <v>14</v>
      </c>
      <c r="G62" s="5">
        <f>INDEX('Carta Psicrométrica'!B$3:AO$49,MATCH(datos!F62,'Carta Psicrométrica'!A$3:A$49,0),MATCH(datos!E62,'Carta Psicrométrica'!B$2:AO$2,0))</f>
        <v>0</v>
      </c>
      <c r="H62" s="20">
        <v>15</v>
      </c>
      <c r="I62" s="20">
        <v>15</v>
      </c>
      <c r="J62" s="6">
        <v>1016</v>
      </c>
      <c r="K62" s="6">
        <f t="shared" si="6"/>
        <v>762</v>
      </c>
      <c r="Q62" s="22">
        <v>16</v>
      </c>
      <c r="R62" s="22">
        <v>11</v>
      </c>
      <c r="S62" s="23">
        <f t="shared" si="4"/>
        <v>5.2539999999999996</v>
      </c>
      <c r="V62" s="24">
        <v>5</v>
      </c>
      <c r="W62" s="24" t="str">
        <f t="shared" si="1"/>
        <v>Brisa Fresca</v>
      </c>
      <c r="X62" s="24" t="s">
        <v>47</v>
      </c>
      <c r="Y62" s="24">
        <f t="shared" si="2"/>
        <v>315</v>
      </c>
      <c r="Z62" s="25">
        <v>0.01</v>
      </c>
      <c r="AA62" s="25">
        <v>0.01</v>
      </c>
      <c r="AB62" s="25">
        <f t="shared" si="3"/>
        <v>0.254</v>
      </c>
      <c r="AF62" s="27">
        <v>15.6</v>
      </c>
      <c r="AG62" s="27">
        <v>15.7</v>
      </c>
      <c r="AH62" s="27">
        <v>15.5</v>
      </c>
      <c r="AI62" s="5">
        <v>61</v>
      </c>
      <c r="AJ62" s="6">
        <v>1010.8</v>
      </c>
      <c r="AK62" s="28">
        <v>8</v>
      </c>
      <c r="AL62" s="28" t="s">
        <v>64</v>
      </c>
      <c r="AM62" s="25">
        <v>0</v>
      </c>
    </row>
    <row r="63" spans="1:40">
      <c r="A63" s="17">
        <v>42471</v>
      </c>
      <c r="B63" s="18">
        <v>0.33333333333333298</v>
      </c>
      <c r="C63" s="18">
        <v>0.58333333333333304</v>
      </c>
      <c r="D63" s="19">
        <v>13</v>
      </c>
      <c r="E63" s="19">
        <v>11</v>
      </c>
      <c r="F63" s="19">
        <v>11</v>
      </c>
      <c r="G63" s="5">
        <f>INDEX('Carta Psicrométrica'!B$3:AO$49,MATCH(datos!F63,'Carta Psicrométrica'!A$3:A$49,0),MATCH(datos!E63,'Carta Psicrométrica'!B$2:AO$2,0))</f>
        <v>0</v>
      </c>
      <c r="H63" s="20">
        <v>13</v>
      </c>
      <c r="I63" s="20">
        <v>12</v>
      </c>
      <c r="J63" s="6">
        <v>1018</v>
      </c>
      <c r="K63" s="6">
        <f t="shared" si="6"/>
        <v>763.5</v>
      </c>
      <c r="Q63" s="22">
        <v>108</v>
      </c>
      <c r="R63" s="22">
        <v>91</v>
      </c>
      <c r="S63" s="23">
        <f t="shared" si="4"/>
        <v>17</v>
      </c>
      <c r="V63" s="24">
        <v>3</v>
      </c>
      <c r="W63" s="24" t="str">
        <f t="shared" si="1"/>
        <v>Brisa Leve</v>
      </c>
      <c r="X63" s="24" t="s">
        <v>58</v>
      </c>
      <c r="Y63" s="24">
        <f t="shared" si="2"/>
        <v>270</v>
      </c>
      <c r="Z63" s="25">
        <v>0</v>
      </c>
      <c r="AA63" s="25">
        <v>0</v>
      </c>
      <c r="AB63" s="25">
        <f t="shared" si="3"/>
        <v>0</v>
      </c>
      <c r="AF63" s="27">
        <v>12.3</v>
      </c>
      <c r="AG63" s="27">
        <v>12.3</v>
      </c>
      <c r="AH63" s="27">
        <v>12.3</v>
      </c>
      <c r="AI63" s="5">
        <v>50</v>
      </c>
      <c r="AJ63" s="6">
        <v>1012.1</v>
      </c>
      <c r="AK63" s="28">
        <v>8</v>
      </c>
      <c r="AL63" s="28" t="s">
        <v>66</v>
      </c>
      <c r="AM63" s="25">
        <v>0</v>
      </c>
      <c r="AN63" s="99" t="s">
        <v>57</v>
      </c>
    </row>
    <row r="64" spans="1:40">
      <c r="A64" s="17">
        <v>42472</v>
      </c>
      <c r="B64" s="18">
        <v>0.33333333333333298</v>
      </c>
      <c r="C64" s="18">
        <v>0.58333333333333304</v>
      </c>
      <c r="D64" s="19">
        <v>13</v>
      </c>
      <c r="E64" s="19">
        <v>10</v>
      </c>
      <c r="F64" s="19">
        <v>13</v>
      </c>
      <c r="G64" s="5">
        <f>INDEX('Carta Psicrométrica'!B$3:AO$49,MATCH(datos!F64,'Carta Psicrométrica'!A$3:A$49,0),MATCH(datos!E64,'Carta Psicrométrica'!B$2:AO$2,0))</f>
        <v>0</v>
      </c>
      <c r="H64" s="20">
        <v>15</v>
      </c>
      <c r="I64" s="20">
        <v>12</v>
      </c>
      <c r="J64" s="6">
        <v>1016</v>
      </c>
      <c r="K64" s="6">
        <f t="shared" si="6"/>
        <v>762</v>
      </c>
      <c r="S64" s="23">
        <f t="shared" si="4"/>
        <v>0</v>
      </c>
      <c r="V64" s="24">
        <v>7</v>
      </c>
      <c r="W64" s="24" t="str">
        <f t="shared" si="1"/>
        <v>Viento Fuerte</v>
      </c>
      <c r="X64" s="24" t="s">
        <v>59</v>
      </c>
      <c r="Y64" s="24">
        <f t="shared" si="2"/>
        <v>45</v>
      </c>
      <c r="Z64" s="25">
        <v>0</v>
      </c>
      <c r="AA64" s="25">
        <v>0</v>
      </c>
      <c r="AB64" s="25">
        <f t="shared" si="3"/>
        <v>0</v>
      </c>
      <c r="AF64" s="27">
        <v>13.3</v>
      </c>
      <c r="AG64" s="27">
        <v>13.3</v>
      </c>
      <c r="AH64" s="27">
        <v>13.3</v>
      </c>
      <c r="AJ64" s="6">
        <v>1012.6</v>
      </c>
      <c r="AK64" s="28">
        <v>9.6999999999999993</v>
      </c>
      <c r="AL64" s="28" t="s">
        <v>51</v>
      </c>
      <c r="AM64" s="25">
        <v>0</v>
      </c>
      <c r="AN64" s="99" t="s">
        <v>52</v>
      </c>
    </row>
    <row r="65" spans="1:40">
      <c r="A65" s="17">
        <v>42473</v>
      </c>
      <c r="B65" s="18">
        <v>0.33333333333333298</v>
      </c>
      <c r="C65" s="18">
        <v>0.58333333333333304</v>
      </c>
      <c r="D65" s="19">
        <v>10</v>
      </c>
      <c r="E65" s="19">
        <v>9</v>
      </c>
      <c r="F65" s="19">
        <v>10</v>
      </c>
      <c r="G65" s="5">
        <f>INDEX('Carta Psicrométrica'!B$3:AO$49,MATCH(datos!F65,'Carta Psicrométrica'!A$3:A$49,0),MATCH(datos!E65,'Carta Psicrométrica'!B$2:AO$2,0))</f>
        <v>0</v>
      </c>
      <c r="H65" s="20">
        <v>25</v>
      </c>
      <c r="I65" s="20">
        <v>8</v>
      </c>
      <c r="J65" s="6">
        <v>1020</v>
      </c>
      <c r="K65" s="6">
        <f t="shared" si="6"/>
        <v>765</v>
      </c>
      <c r="S65" s="23">
        <f t="shared" si="4"/>
        <v>0</v>
      </c>
      <c r="V65" s="24">
        <v>2.5</v>
      </c>
      <c r="W65" s="24" t="str">
        <f t="shared" si="1"/>
        <v>N/A</v>
      </c>
      <c r="X65" s="24" t="s">
        <v>47</v>
      </c>
      <c r="Y65" s="24">
        <f t="shared" si="2"/>
        <v>315</v>
      </c>
      <c r="Z65" s="25">
        <v>0</v>
      </c>
      <c r="AA65" s="25">
        <v>0</v>
      </c>
      <c r="AB65" s="25">
        <f t="shared" si="3"/>
        <v>0</v>
      </c>
      <c r="AF65" s="27">
        <v>11.6</v>
      </c>
      <c r="AG65" s="27">
        <v>11.6</v>
      </c>
      <c r="AH65" s="27">
        <v>11.6</v>
      </c>
      <c r="AJ65" s="6">
        <v>1016.2</v>
      </c>
      <c r="AK65" s="28">
        <v>4.8</v>
      </c>
      <c r="AL65" s="28" t="s">
        <v>67</v>
      </c>
      <c r="AM65" s="25">
        <v>0</v>
      </c>
      <c r="AN65" s="98" t="s">
        <v>52</v>
      </c>
    </row>
    <row r="66" spans="1:40">
      <c r="A66" s="17">
        <v>42474</v>
      </c>
      <c r="B66" s="18">
        <v>0.33333333333333298</v>
      </c>
      <c r="C66" s="18">
        <v>0.58333333333333304</v>
      </c>
      <c r="D66" s="19">
        <v>16</v>
      </c>
      <c r="E66" s="19">
        <v>10</v>
      </c>
      <c r="F66" s="19">
        <v>14</v>
      </c>
      <c r="G66" s="5">
        <f>INDEX('Carta Psicrométrica'!B$3:AO$49,MATCH(datos!F66,'Carta Psicrométrica'!A$3:A$49,0),MATCH(datos!E66,'Carta Psicrométrica'!B$2:AO$2,0))</f>
        <v>1</v>
      </c>
      <c r="H66" s="20">
        <v>16</v>
      </c>
      <c r="I66" s="20">
        <v>15</v>
      </c>
      <c r="J66" s="6">
        <v>1018</v>
      </c>
      <c r="K66" s="6">
        <f t="shared" si="6"/>
        <v>763.5</v>
      </c>
      <c r="Q66" s="22">
        <v>80</v>
      </c>
      <c r="R66" s="22">
        <v>75</v>
      </c>
      <c r="S66" s="23">
        <f t="shared" si="4"/>
        <v>5</v>
      </c>
      <c r="V66" s="24">
        <v>0</v>
      </c>
      <c r="W66" s="24" t="str">
        <f t="shared" si="1"/>
        <v>Calma</v>
      </c>
      <c r="X66" s="24" t="s">
        <v>47</v>
      </c>
      <c r="Y66" s="24">
        <f t="shared" si="2"/>
        <v>315</v>
      </c>
      <c r="Z66" s="25">
        <v>0</v>
      </c>
      <c r="AA66" s="25">
        <v>0</v>
      </c>
      <c r="AB66" s="25">
        <f t="shared" si="3"/>
        <v>0</v>
      </c>
      <c r="AF66" s="27">
        <v>14.9</v>
      </c>
      <c r="AG66" s="27">
        <v>14.9</v>
      </c>
      <c r="AH66" s="27">
        <v>14.6</v>
      </c>
      <c r="AJ66" s="6">
        <v>1009.7</v>
      </c>
      <c r="AK66" s="28">
        <v>0</v>
      </c>
      <c r="AL66" s="28">
        <v>0</v>
      </c>
      <c r="AM66" s="25">
        <v>0</v>
      </c>
      <c r="AN66" s="98" t="s">
        <v>50</v>
      </c>
    </row>
    <row r="67" spans="1:40">
      <c r="A67" s="17">
        <v>42476</v>
      </c>
      <c r="B67" s="18">
        <v>0.33333333333333298</v>
      </c>
      <c r="C67" s="18">
        <v>0.58333333333333304</v>
      </c>
      <c r="D67" s="19">
        <v>12</v>
      </c>
      <c r="E67" s="19">
        <v>12</v>
      </c>
      <c r="F67" s="19">
        <v>12</v>
      </c>
      <c r="G67" s="5">
        <f>INDEX('Carta Psicrométrica'!B$3:AO$49,MATCH(datos!F67,'Carta Psicrométrica'!A$3:A$49,0),MATCH(datos!E67,'Carta Psicrométrica'!B$2:AO$2,0))</f>
        <v>0</v>
      </c>
      <c r="H67" s="20">
        <v>14</v>
      </c>
      <c r="I67" s="20">
        <v>13</v>
      </c>
      <c r="J67" s="6">
        <v>1012</v>
      </c>
      <c r="K67" s="6">
        <f t="shared" si="6"/>
        <v>759</v>
      </c>
      <c r="Q67" s="22">
        <v>75</v>
      </c>
      <c r="R67" s="22">
        <v>53</v>
      </c>
      <c r="S67" s="23">
        <f t="shared" si="4"/>
        <v>22</v>
      </c>
      <c r="V67" s="24">
        <v>7</v>
      </c>
      <c r="W67" s="24" t="str">
        <f t="shared" si="1"/>
        <v>Viento Fuerte</v>
      </c>
      <c r="X67" s="24" t="s">
        <v>58</v>
      </c>
      <c r="Y67" s="24">
        <f t="shared" si="2"/>
        <v>270</v>
      </c>
      <c r="Z67" s="25">
        <v>0</v>
      </c>
      <c r="AA67" s="25">
        <v>0</v>
      </c>
      <c r="AB67" s="25">
        <f t="shared" si="3"/>
        <v>0</v>
      </c>
      <c r="AF67" s="27">
        <v>13.5</v>
      </c>
      <c r="AG67" s="27">
        <v>13.5</v>
      </c>
      <c r="AH67" s="27">
        <v>13.3</v>
      </c>
      <c r="AI67" s="5">
        <v>18</v>
      </c>
      <c r="AJ67" s="6">
        <v>1001.9</v>
      </c>
      <c r="AK67" s="28">
        <v>9.6999999999999993</v>
      </c>
      <c r="AL67" s="28" t="s">
        <v>49</v>
      </c>
      <c r="AM67" s="25">
        <v>0</v>
      </c>
      <c r="AN67" s="98" t="s">
        <v>57</v>
      </c>
    </row>
    <row r="68" spans="1:40">
      <c r="A68" s="17">
        <v>42478</v>
      </c>
      <c r="B68" s="18">
        <v>0.33333333333333298</v>
      </c>
      <c r="C68" s="18">
        <v>0.58333333333333304</v>
      </c>
      <c r="D68" s="19">
        <v>14</v>
      </c>
      <c r="E68" s="19">
        <v>10</v>
      </c>
      <c r="F68" s="19">
        <v>13</v>
      </c>
      <c r="G68" s="5">
        <f>INDEX('Carta Psicrométrica'!B$3:AO$49,MATCH(datos!F68,'Carta Psicrométrica'!A$3:A$49,0),MATCH(datos!E68,'Carta Psicrométrica'!B$2:AO$2,0))</f>
        <v>0</v>
      </c>
      <c r="H68" s="20">
        <v>14</v>
      </c>
      <c r="I68" s="20">
        <v>14</v>
      </c>
      <c r="J68" s="6">
        <v>1021</v>
      </c>
      <c r="K68" s="6">
        <f t="shared" si="6"/>
        <v>765.75</v>
      </c>
      <c r="Q68" s="22">
        <v>53</v>
      </c>
      <c r="R68" s="22">
        <v>39</v>
      </c>
      <c r="S68" s="23">
        <f t="shared" si="4"/>
        <v>14</v>
      </c>
      <c r="V68" s="24">
        <v>3</v>
      </c>
      <c r="W68" s="24" t="str">
        <f t="shared" ref="W68:W131" si="7">IF(V68=0,"Calma",IF(V68=1,"Ventolina",IF(V68=2,"Brisa Suave",IF(V68=3,"Brisa Leve",IF(V68=4,"Brisa Moderada",IF(V68=5,"Brisa Fresca",IF(V68=6,"Brisa Fuerte",IF(V68=7,"Viento Fuerte",IF(V68=8,"Temporal",IF(V68=9,"Temporal Fuerte",IF(V68=10,"Temporal Violento",IF(V68=11,"Temporal Muy Violento",IF(V68=12,"Huracán","N/A")))))))))))))</f>
        <v>Brisa Leve</v>
      </c>
      <c r="X68" s="24" t="s">
        <v>47</v>
      </c>
      <c r="Y68" s="24">
        <f t="shared" ref="Y68:Y131" si="8">IF(X68="N",0,IF(X68="NNE",22.5,IF(X68="NE",45,IF(X68="ENE",67.5,IF(X68="E",90,IF(X68="ESE",112.5,IF(X68="SE",135.5,IF(X68="SSE",157.5,IF(X68="S",180,IF(X68="SSW",202.5,IF(X68="SW",225,IF(X68="WSW",247.5,IF(X68="W",270,IF(X68="WNW",292.5,IF(X68="NW",315,IF(X68="NNW",337.5,"N/A"))))))))))))))))</f>
        <v>315</v>
      </c>
      <c r="Z68" s="25">
        <v>0</v>
      </c>
      <c r="AA68" s="25">
        <v>0</v>
      </c>
      <c r="AB68" s="25">
        <f t="shared" ref="AB68:AB131" si="9">Z68*25.4</f>
        <v>0</v>
      </c>
      <c r="AF68" s="27">
        <v>14.2</v>
      </c>
      <c r="AG68" s="27">
        <v>14.2</v>
      </c>
      <c r="AH68" s="27">
        <v>14</v>
      </c>
      <c r="AI68" s="5">
        <v>39</v>
      </c>
      <c r="AJ68" s="6">
        <v>1014.2</v>
      </c>
      <c r="AK68" s="28">
        <v>6.4</v>
      </c>
      <c r="AL68" s="28" t="s">
        <v>53</v>
      </c>
      <c r="AM68" s="25">
        <v>0</v>
      </c>
      <c r="AN68" s="98" t="s">
        <v>57</v>
      </c>
    </row>
    <row r="69" spans="1:40">
      <c r="A69" s="17">
        <v>42479</v>
      </c>
      <c r="B69" s="18">
        <v>0.33333333333333298</v>
      </c>
      <c r="C69" s="18">
        <v>0.58333333333333304</v>
      </c>
      <c r="D69" s="19">
        <v>16</v>
      </c>
      <c r="E69" s="19">
        <v>14</v>
      </c>
      <c r="F69" s="19">
        <v>16</v>
      </c>
      <c r="G69" s="5">
        <f>INDEX('Carta Psicrométrica'!B$3:AO$49,MATCH(datos!F69,'Carta Psicrométrica'!A$3:A$49,0),MATCH(datos!E69,'Carta Psicrométrica'!B$2:AO$2,0))</f>
        <v>0</v>
      </c>
      <c r="H69" s="20">
        <v>26</v>
      </c>
      <c r="I69" s="20">
        <v>11</v>
      </c>
      <c r="J69" s="6">
        <v>1018</v>
      </c>
      <c r="K69" s="6">
        <f t="shared" si="6"/>
        <v>763.5</v>
      </c>
      <c r="Q69" s="22">
        <v>39</v>
      </c>
      <c r="R69" s="22">
        <v>32</v>
      </c>
      <c r="S69" s="23">
        <f t="shared" ref="S69:S132" si="10">IF(AB69=0,Q69-R69,Q69-(R69-AB69))</f>
        <v>7</v>
      </c>
      <c r="V69" s="24">
        <v>8</v>
      </c>
      <c r="W69" s="24" t="str">
        <f t="shared" si="7"/>
        <v>Temporal</v>
      </c>
      <c r="X69" s="24" t="s">
        <v>47</v>
      </c>
      <c r="Y69" s="24">
        <f t="shared" si="8"/>
        <v>315</v>
      </c>
      <c r="Z69" s="25">
        <v>0</v>
      </c>
      <c r="AA69" s="25">
        <v>0</v>
      </c>
      <c r="AB69" s="25">
        <f t="shared" si="9"/>
        <v>0</v>
      </c>
      <c r="AF69" s="27">
        <v>15.4</v>
      </c>
      <c r="AG69" s="27">
        <v>15.4</v>
      </c>
      <c r="AH69" s="27">
        <v>15.3</v>
      </c>
      <c r="AJ69" s="6">
        <v>1012.1</v>
      </c>
      <c r="AK69" s="28">
        <v>11.3</v>
      </c>
      <c r="AL69" s="28" t="s">
        <v>67</v>
      </c>
      <c r="AM69" s="25">
        <v>0</v>
      </c>
      <c r="AN69" s="98" t="s">
        <v>52</v>
      </c>
    </row>
    <row r="70" spans="1:40">
      <c r="A70" s="17">
        <v>42480</v>
      </c>
      <c r="B70" s="18">
        <v>0.33333333333333298</v>
      </c>
      <c r="C70" s="18">
        <v>0.58333333333333304</v>
      </c>
      <c r="D70" s="19">
        <v>14</v>
      </c>
      <c r="E70" s="19">
        <v>12</v>
      </c>
      <c r="F70" s="19">
        <v>14</v>
      </c>
      <c r="G70" s="5">
        <f>INDEX('Carta Psicrométrica'!B$3:AO$49,MATCH(datos!F70,'Carta Psicrométrica'!A$3:A$49,0),MATCH(datos!E70,'Carta Psicrométrica'!B$2:AO$2,0))</f>
        <v>0</v>
      </c>
      <c r="H70" s="20">
        <v>22</v>
      </c>
      <c r="I70" s="20">
        <v>12</v>
      </c>
      <c r="J70" s="6">
        <v>1018</v>
      </c>
      <c r="K70" s="6">
        <f t="shared" si="6"/>
        <v>763.5</v>
      </c>
      <c r="Q70" s="22">
        <v>32</v>
      </c>
      <c r="R70" s="22">
        <v>30</v>
      </c>
      <c r="S70" s="23">
        <f t="shared" si="10"/>
        <v>2</v>
      </c>
      <c r="V70" s="24">
        <v>2.5</v>
      </c>
      <c r="W70" s="24" t="str">
        <f t="shared" si="7"/>
        <v>N/A</v>
      </c>
      <c r="X70" s="24" t="s">
        <v>47</v>
      </c>
      <c r="Y70" s="24">
        <f t="shared" si="8"/>
        <v>315</v>
      </c>
      <c r="Z70" s="25">
        <v>0</v>
      </c>
      <c r="AA70" s="25">
        <v>0</v>
      </c>
      <c r="AB70" s="25">
        <f t="shared" si="9"/>
        <v>0</v>
      </c>
      <c r="AF70" s="27">
        <v>16.2</v>
      </c>
      <c r="AG70" s="27">
        <v>16.2</v>
      </c>
      <c r="AH70" s="27">
        <v>16.100000000000001</v>
      </c>
      <c r="AJ70" s="6">
        <v>1010.2</v>
      </c>
      <c r="AK70" s="28">
        <v>3.3</v>
      </c>
      <c r="AL70" s="28" t="s">
        <v>56</v>
      </c>
      <c r="AM70" s="25">
        <v>0</v>
      </c>
      <c r="AN70" s="98" t="s">
        <v>52</v>
      </c>
    </row>
    <row r="71" spans="1:40">
      <c r="A71" s="17">
        <v>42481</v>
      </c>
      <c r="B71" s="18">
        <v>0.33333333333333298</v>
      </c>
      <c r="C71" s="18">
        <v>0.58333333333333304</v>
      </c>
      <c r="D71" s="19">
        <v>21</v>
      </c>
      <c r="E71" s="19">
        <v>19</v>
      </c>
      <c r="F71" s="19">
        <v>20</v>
      </c>
      <c r="G71" s="5">
        <f>INDEX('Carta Psicrométrica'!B$3:AO$49,MATCH(datos!F71,'Carta Psicrométrica'!A$3:A$49,0),MATCH(datos!E71,'Carta Psicrométrica'!B$2:AO$2,0))</f>
        <v>0</v>
      </c>
      <c r="H71" s="20">
        <v>21</v>
      </c>
      <c r="I71" s="20">
        <v>20</v>
      </c>
      <c r="J71" s="6">
        <v>1020</v>
      </c>
      <c r="K71" s="6">
        <f t="shared" si="6"/>
        <v>765</v>
      </c>
      <c r="Q71" s="22">
        <v>30</v>
      </c>
      <c r="R71" s="22">
        <v>21</v>
      </c>
      <c r="S71" s="23">
        <f t="shared" si="10"/>
        <v>9</v>
      </c>
      <c r="V71" s="24">
        <v>2</v>
      </c>
      <c r="W71" s="24" t="str">
        <f t="shared" si="7"/>
        <v>Brisa Suave</v>
      </c>
      <c r="X71" s="24" t="s">
        <v>58</v>
      </c>
      <c r="Y71" s="24">
        <f t="shared" si="8"/>
        <v>270</v>
      </c>
      <c r="Z71" s="25">
        <v>0</v>
      </c>
      <c r="AA71" s="25">
        <v>0</v>
      </c>
      <c r="AB71" s="25">
        <f t="shared" si="9"/>
        <v>0</v>
      </c>
      <c r="AF71" s="27">
        <v>20.7</v>
      </c>
      <c r="AG71" s="27">
        <v>20.7</v>
      </c>
      <c r="AH71" s="27">
        <v>20.399999999999999</v>
      </c>
      <c r="AJ71" s="6">
        <v>1007.9</v>
      </c>
      <c r="AK71" s="28">
        <v>6.4</v>
      </c>
      <c r="AL71" s="28" t="s">
        <v>53</v>
      </c>
      <c r="AM71" s="25">
        <v>0</v>
      </c>
      <c r="AN71" s="98" t="s">
        <v>50</v>
      </c>
    </row>
    <row r="72" spans="1:40">
      <c r="A72" s="17">
        <v>42482</v>
      </c>
      <c r="B72" s="18">
        <v>0.34027777777777801</v>
      </c>
      <c r="C72" s="18">
        <v>0.59027777777777801</v>
      </c>
      <c r="D72" s="19">
        <v>21</v>
      </c>
      <c r="E72" s="19">
        <v>18</v>
      </c>
      <c r="F72" s="19">
        <v>19</v>
      </c>
      <c r="G72" s="5">
        <f>INDEX('Carta Psicrométrica'!B$3:AO$49,MATCH(datos!F72,'Carta Psicrométrica'!A$3:A$49,0),MATCH(datos!E72,'Carta Psicrométrica'!B$2:AO$2,0))</f>
        <v>0</v>
      </c>
      <c r="H72" s="20">
        <v>21</v>
      </c>
      <c r="I72" s="20">
        <v>20</v>
      </c>
      <c r="J72" s="6">
        <v>1018</v>
      </c>
      <c r="K72" s="6">
        <f t="shared" si="6"/>
        <v>763.5</v>
      </c>
      <c r="Q72" s="22">
        <v>21</v>
      </c>
      <c r="R72" s="22">
        <v>14</v>
      </c>
      <c r="S72" s="23">
        <f t="shared" si="10"/>
        <v>7</v>
      </c>
      <c r="V72" s="24">
        <v>4</v>
      </c>
      <c r="W72" s="24" t="str">
        <f t="shared" si="7"/>
        <v>Brisa Moderada</v>
      </c>
      <c r="X72" s="24" t="s">
        <v>51</v>
      </c>
      <c r="Y72" s="24">
        <f t="shared" si="8"/>
        <v>90</v>
      </c>
      <c r="Z72" s="25">
        <v>0</v>
      </c>
      <c r="AA72" s="25">
        <v>0</v>
      </c>
      <c r="AB72" s="25">
        <f t="shared" si="9"/>
        <v>0</v>
      </c>
      <c r="AF72" s="27">
        <v>19.899999999999999</v>
      </c>
      <c r="AG72" s="27">
        <v>19.899999999999999</v>
      </c>
      <c r="AH72" s="27">
        <v>19.600000000000001</v>
      </c>
      <c r="AI72" s="5">
        <v>9.4</v>
      </c>
      <c r="AJ72" s="6">
        <v>1010.6</v>
      </c>
      <c r="AK72" s="28">
        <v>6.4</v>
      </c>
      <c r="AL72" s="28" t="s">
        <v>59</v>
      </c>
      <c r="AM72" s="25">
        <v>0</v>
      </c>
      <c r="AN72" s="98" t="s">
        <v>50</v>
      </c>
    </row>
    <row r="73" spans="1:40">
      <c r="A73" s="17">
        <v>42483</v>
      </c>
      <c r="B73" s="18">
        <v>0.33819444444444402</v>
      </c>
      <c r="C73" s="18">
        <v>0.58819444444444402</v>
      </c>
      <c r="D73" s="19">
        <v>18</v>
      </c>
      <c r="E73" s="19">
        <v>15</v>
      </c>
      <c r="F73" s="19">
        <v>16</v>
      </c>
      <c r="G73" s="5">
        <f>INDEX('Carta Psicrométrica'!B$3:AO$49,MATCH(datos!F73,'Carta Psicrométrica'!A$3:A$49,0),MATCH(datos!E73,'Carta Psicrométrica'!B$2:AO$2,0))</f>
        <v>0</v>
      </c>
      <c r="H73" s="20">
        <v>30</v>
      </c>
      <c r="I73" s="20">
        <v>17</v>
      </c>
      <c r="J73" s="6">
        <v>1018</v>
      </c>
      <c r="K73" s="6">
        <f t="shared" si="6"/>
        <v>763.5</v>
      </c>
      <c r="Q73" s="22">
        <v>14</v>
      </c>
      <c r="R73" s="22">
        <v>5</v>
      </c>
      <c r="S73" s="23">
        <f t="shared" si="10"/>
        <v>9</v>
      </c>
      <c r="V73" s="24">
        <v>5</v>
      </c>
      <c r="W73" s="24" t="str">
        <f t="shared" si="7"/>
        <v>Brisa Fresca</v>
      </c>
      <c r="X73" s="24" t="s">
        <v>51</v>
      </c>
      <c r="Y73" s="24">
        <f t="shared" si="8"/>
        <v>90</v>
      </c>
      <c r="Z73" s="25">
        <v>0</v>
      </c>
      <c r="AA73" s="25">
        <v>0</v>
      </c>
      <c r="AB73" s="25">
        <f t="shared" si="9"/>
        <v>0</v>
      </c>
      <c r="AF73" s="27">
        <v>17.3</v>
      </c>
      <c r="AG73" s="27">
        <v>17.3</v>
      </c>
      <c r="AH73" s="27">
        <v>17.3</v>
      </c>
      <c r="AI73" s="5">
        <v>3.2</v>
      </c>
      <c r="AJ73" s="6">
        <v>1010</v>
      </c>
      <c r="AK73" s="28">
        <v>6.4</v>
      </c>
      <c r="AL73" s="28" t="s">
        <v>51</v>
      </c>
      <c r="AM73" s="25">
        <v>0</v>
      </c>
      <c r="AN73" s="98" t="s">
        <v>48</v>
      </c>
    </row>
    <row r="74" spans="1:40">
      <c r="A74" s="17">
        <v>42484</v>
      </c>
      <c r="B74" s="18">
        <v>0.34027777777777801</v>
      </c>
      <c r="C74" s="18">
        <v>0.59027777777777801</v>
      </c>
      <c r="D74" s="19">
        <v>20</v>
      </c>
      <c r="E74" s="19">
        <v>16</v>
      </c>
      <c r="F74" s="19">
        <v>18</v>
      </c>
      <c r="G74" s="5">
        <f>INDEX('Carta Psicrométrica'!B$3:AO$49,MATCH(datos!F74,'Carta Psicrométrica'!A$3:A$49,0),MATCH(datos!E74,'Carta Psicrométrica'!B$2:AO$2,0))</f>
        <v>0</v>
      </c>
      <c r="H74" s="20">
        <v>20</v>
      </c>
      <c r="I74" s="20">
        <v>18</v>
      </c>
      <c r="J74" s="6">
        <v>1014</v>
      </c>
      <c r="K74" s="6">
        <f t="shared" si="6"/>
        <v>760.5</v>
      </c>
      <c r="Q74" s="22">
        <v>104</v>
      </c>
      <c r="R74" s="22">
        <v>95</v>
      </c>
      <c r="S74" s="23">
        <f t="shared" si="10"/>
        <v>9</v>
      </c>
      <c r="V74" s="24">
        <v>3</v>
      </c>
      <c r="W74" s="24" t="str">
        <f t="shared" si="7"/>
        <v>Brisa Leve</v>
      </c>
      <c r="X74" s="24" t="s">
        <v>64</v>
      </c>
      <c r="Y74" s="24">
        <f t="shared" si="8"/>
        <v>0</v>
      </c>
      <c r="Z74" s="25">
        <v>0</v>
      </c>
      <c r="AA74" s="25">
        <v>0</v>
      </c>
      <c r="AB74" s="25">
        <f t="shared" si="9"/>
        <v>0</v>
      </c>
      <c r="AF74" s="27">
        <v>18.3</v>
      </c>
      <c r="AG74" s="27">
        <v>18.3</v>
      </c>
      <c r="AH74" s="27">
        <v>18.2</v>
      </c>
      <c r="AJ74" s="6">
        <v>1004.6</v>
      </c>
      <c r="AK74" s="28">
        <v>16.100000000000001</v>
      </c>
      <c r="AL74" s="28" t="s">
        <v>49</v>
      </c>
      <c r="AM74" s="25">
        <v>0</v>
      </c>
      <c r="AN74" s="98" t="s">
        <v>50</v>
      </c>
    </row>
    <row r="75" spans="1:40">
      <c r="A75" s="17">
        <v>42486</v>
      </c>
      <c r="B75" s="18">
        <v>0.33333333333333298</v>
      </c>
      <c r="C75" s="18">
        <v>0.58333333333333304</v>
      </c>
      <c r="D75" s="19">
        <v>19</v>
      </c>
      <c r="E75" s="19">
        <v>17</v>
      </c>
      <c r="F75" s="19">
        <v>19</v>
      </c>
      <c r="G75" s="5">
        <f>INDEX('Carta Psicrométrica'!B$3:AO$49,MATCH(datos!F75,'Carta Psicrométrica'!A$3:A$49,0),MATCH(datos!E75,'Carta Psicrométrica'!B$2:AO$2,0))</f>
        <v>0</v>
      </c>
      <c r="H75" s="20">
        <v>32</v>
      </c>
      <c r="I75" s="20">
        <v>14</v>
      </c>
      <c r="J75" s="6">
        <v>1012</v>
      </c>
      <c r="K75" s="6">
        <f t="shared" si="6"/>
        <v>759</v>
      </c>
      <c r="Q75" s="22">
        <v>81</v>
      </c>
      <c r="R75" s="22">
        <v>69</v>
      </c>
      <c r="S75" s="23">
        <f t="shared" si="10"/>
        <v>12</v>
      </c>
      <c r="V75" s="24">
        <v>9</v>
      </c>
      <c r="W75" s="24" t="str">
        <f t="shared" si="7"/>
        <v>Temporal Fuerte</v>
      </c>
      <c r="X75" s="24" t="s">
        <v>58</v>
      </c>
      <c r="Y75" s="24">
        <f t="shared" si="8"/>
        <v>270</v>
      </c>
      <c r="Z75" s="25">
        <v>0</v>
      </c>
      <c r="AA75" s="25">
        <v>0</v>
      </c>
      <c r="AB75" s="25">
        <f t="shared" si="9"/>
        <v>0</v>
      </c>
      <c r="AF75" s="27">
        <v>18.100000000000001</v>
      </c>
      <c r="AG75" s="27">
        <v>18.100000000000001</v>
      </c>
      <c r="AH75" s="27">
        <v>17.899999999999999</v>
      </c>
      <c r="AJ75" s="6">
        <v>999.5</v>
      </c>
      <c r="AK75" s="28">
        <v>19.3</v>
      </c>
      <c r="AL75" s="28" t="s">
        <v>49</v>
      </c>
      <c r="AM75" s="25">
        <v>0</v>
      </c>
      <c r="AN75" s="98" t="s">
        <v>52</v>
      </c>
    </row>
    <row r="76" spans="1:40">
      <c r="A76" s="17">
        <v>42487</v>
      </c>
      <c r="B76" s="18">
        <v>0.33333333333333298</v>
      </c>
      <c r="C76" s="18">
        <v>0.58333333333333304</v>
      </c>
      <c r="D76" s="19">
        <v>14</v>
      </c>
      <c r="E76" s="19">
        <v>12</v>
      </c>
      <c r="F76" s="19">
        <v>12</v>
      </c>
      <c r="G76" s="5">
        <f>INDEX('Carta Psicrométrica'!B$3:AO$49,MATCH(datos!F76,'Carta Psicrométrica'!A$3:A$49,0),MATCH(datos!E76,'Carta Psicrométrica'!B$2:AO$2,0))</f>
        <v>0</v>
      </c>
      <c r="H76" s="20">
        <v>13</v>
      </c>
      <c r="I76" s="20">
        <v>13</v>
      </c>
      <c r="J76" s="6">
        <v>1014</v>
      </c>
      <c r="K76" s="6">
        <f t="shared" si="6"/>
        <v>760.5</v>
      </c>
      <c r="Q76" s="22">
        <v>69</v>
      </c>
      <c r="R76" s="22">
        <v>60</v>
      </c>
      <c r="S76" s="23">
        <f t="shared" si="10"/>
        <v>9</v>
      </c>
      <c r="V76" s="24">
        <v>3</v>
      </c>
      <c r="W76" s="24" t="str">
        <f t="shared" si="7"/>
        <v>Brisa Leve</v>
      </c>
      <c r="X76" s="24" t="s">
        <v>58</v>
      </c>
      <c r="Y76" s="24">
        <f t="shared" si="8"/>
        <v>270</v>
      </c>
      <c r="Z76" s="25">
        <v>0</v>
      </c>
      <c r="AA76" s="25">
        <v>0</v>
      </c>
      <c r="AB76" s="25">
        <f t="shared" si="9"/>
        <v>0</v>
      </c>
      <c r="AF76" s="27">
        <v>12.4</v>
      </c>
      <c r="AG76" s="27">
        <v>12.4</v>
      </c>
      <c r="AH76" s="27">
        <v>12.2</v>
      </c>
      <c r="AI76" s="5">
        <v>25</v>
      </c>
      <c r="AJ76" s="6">
        <v>1006.4</v>
      </c>
      <c r="AK76" s="28">
        <v>8</v>
      </c>
      <c r="AL76" s="28" t="s">
        <v>66</v>
      </c>
      <c r="AM76" s="25">
        <v>0</v>
      </c>
      <c r="AN76" s="98" t="s">
        <v>57</v>
      </c>
    </row>
    <row r="77" spans="1:40">
      <c r="A77" s="17">
        <v>42488</v>
      </c>
      <c r="B77" s="18">
        <v>0.33333333333333298</v>
      </c>
      <c r="C77" s="18">
        <v>0.58333333333333304</v>
      </c>
      <c r="D77" s="19">
        <v>19</v>
      </c>
      <c r="E77" s="19">
        <v>16</v>
      </c>
      <c r="F77" s="19">
        <v>17</v>
      </c>
      <c r="G77" s="5">
        <f>INDEX('Carta Psicrométrica'!B$3:AO$49,MATCH(datos!F77,'Carta Psicrométrica'!A$3:A$49,0),MATCH(datos!E77,'Carta Psicrométrica'!B$2:AO$2,0))</f>
        <v>0</v>
      </c>
      <c r="H77" s="20">
        <v>19</v>
      </c>
      <c r="I77" s="20">
        <v>17</v>
      </c>
      <c r="J77" s="6">
        <v>1014</v>
      </c>
      <c r="K77" s="6">
        <f t="shared" si="6"/>
        <v>760.5</v>
      </c>
      <c r="Q77" s="22">
        <v>60</v>
      </c>
      <c r="R77" s="22">
        <v>54</v>
      </c>
      <c r="S77" s="23">
        <f t="shared" si="10"/>
        <v>6</v>
      </c>
      <c r="V77" s="24">
        <v>0</v>
      </c>
      <c r="W77" s="24" t="str">
        <f t="shared" si="7"/>
        <v>Calma</v>
      </c>
      <c r="X77" s="24" t="s">
        <v>58</v>
      </c>
      <c r="Y77" s="24">
        <f t="shared" si="8"/>
        <v>270</v>
      </c>
      <c r="Z77" s="25">
        <v>0</v>
      </c>
      <c r="AA77" s="25">
        <v>0</v>
      </c>
      <c r="AB77" s="25">
        <f t="shared" si="9"/>
        <v>0</v>
      </c>
      <c r="AF77" s="27">
        <v>19.100000000000001</v>
      </c>
      <c r="AG77" s="27">
        <v>19.100000000000001</v>
      </c>
      <c r="AH77" s="27">
        <v>18.7</v>
      </c>
      <c r="AI77" s="5">
        <v>18</v>
      </c>
      <c r="AJ77" s="6">
        <v>1000.8</v>
      </c>
      <c r="AK77" s="28">
        <v>3.2</v>
      </c>
      <c r="AL77" s="28" t="s">
        <v>63</v>
      </c>
      <c r="AM77" s="25">
        <v>0</v>
      </c>
      <c r="AN77" s="98" t="s">
        <v>50</v>
      </c>
    </row>
    <row r="78" spans="1:40">
      <c r="A78" s="17">
        <v>42489</v>
      </c>
      <c r="B78" s="18">
        <v>0.34027777777777801</v>
      </c>
      <c r="C78" s="18">
        <v>0.59027777777777801</v>
      </c>
      <c r="D78" s="19">
        <v>16</v>
      </c>
      <c r="E78" s="19">
        <v>15</v>
      </c>
      <c r="F78" s="19">
        <v>14</v>
      </c>
      <c r="G78" s="5">
        <f>INDEX('Carta Psicrométrica'!B$3:AO$49,MATCH(datos!F78,'Carta Psicrométrica'!A$3:A$49,0),MATCH(datos!E78,'Carta Psicrométrica'!B$2:AO$2,0))</f>
        <v>0</v>
      </c>
      <c r="H78" s="20">
        <v>16</v>
      </c>
      <c r="I78" s="20">
        <v>13</v>
      </c>
      <c r="J78" s="6">
        <v>1014</v>
      </c>
      <c r="K78" s="6">
        <f t="shared" si="6"/>
        <v>760.5</v>
      </c>
      <c r="Q78" s="22">
        <v>54</v>
      </c>
      <c r="R78" s="22">
        <v>41</v>
      </c>
      <c r="S78" s="23">
        <f t="shared" si="10"/>
        <v>13</v>
      </c>
      <c r="V78" s="24">
        <v>5</v>
      </c>
      <c r="W78" s="24" t="str">
        <f t="shared" si="7"/>
        <v>Brisa Fresca</v>
      </c>
      <c r="X78" s="24" t="s">
        <v>58</v>
      </c>
      <c r="Y78" s="24">
        <f t="shared" si="8"/>
        <v>270</v>
      </c>
      <c r="Z78" s="25">
        <v>0</v>
      </c>
      <c r="AA78" s="25">
        <v>0</v>
      </c>
      <c r="AB78" s="25">
        <f t="shared" si="9"/>
        <v>0</v>
      </c>
      <c r="AF78" s="27">
        <v>15.2</v>
      </c>
      <c r="AG78" s="27">
        <v>15.2</v>
      </c>
      <c r="AH78" s="27">
        <v>15.1</v>
      </c>
      <c r="AI78" s="5">
        <v>24</v>
      </c>
      <c r="AJ78" s="6">
        <v>1004.1</v>
      </c>
      <c r="AK78" s="28">
        <v>11.3</v>
      </c>
      <c r="AL78" s="28" t="s">
        <v>58</v>
      </c>
      <c r="AM78" s="25">
        <v>0</v>
      </c>
      <c r="AN78" s="98" t="s">
        <v>50</v>
      </c>
    </row>
    <row r="79" spans="1:40">
      <c r="A79" s="17">
        <v>42490</v>
      </c>
      <c r="B79" s="18">
        <v>0.33819444444444402</v>
      </c>
      <c r="C79" s="18">
        <v>0.58819444444444402</v>
      </c>
      <c r="D79" s="19">
        <v>16</v>
      </c>
      <c r="E79" s="19">
        <v>15</v>
      </c>
      <c r="F79" s="19">
        <v>15</v>
      </c>
      <c r="G79" s="5">
        <f>INDEX('Carta Psicrométrica'!B$3:AO$49,MATCH(datos!F79,'Carta Psicrométrica'!A$3:A$49,0),MATCH(datos!E79,'Carta Psicrométrica'!B$2:AO$2,0))</f>
        <v>0</v>
      </c>
      <c r="H79" s="20">
        <v>37</v>
      </c>
      <c r="I79" s="20">
        <v>10</v>
      </c>
      <c r="J79" s="6">
        <v>1014</v>
      </c>
      <c r="K79" s="6">
        <f t="shared" si="6"/>
        <v>760.5</v>
      </c>
      <c r="Q79" s="22">
        <v>41</v>
      </c>
      <c r="R79" s="22">
        <v>33</v>
      </c>
      <c r="S79" s="23">
        <f t="shared" si="10"/>
        <v>8</v>
      </c>
      <c r="V79" s="24">
        <v>5</v>
      </c>
      <c r="W79" s="24" t="str">
        <f t="shared" si="7"/>
        <v>Brisa Fresca</v>
      </c>
      <c r="X79" s="24" t="s">
        <v>58</v>
      </c>
      <c r="Y79" s="24">
        <f t="shared" si="8"/>
        <v>270</v>
      </c>
      <c r="Z79" s="25">
        <v>0</v>
      </c>
      <c r="AA79" s="25">
        <v>0</v>
      </c>
      <c r="AB79" s="25">
        <f t="shared" si="9"/>
        <v>0</v>
      </c>
      <c r="AF79" s="27">
        <v>15.6</v>
      </c>
      <c r="AG79" s="27">
        <v>15.6</v>
      </c>
      <c r="AH79" s="27">
        <v>15.6</v>
      </c>
      <c r="AI79" s="5">
        <v>28</v>
      </c>
      <c r="AJ79" s="6">
        <v>1004.7</v>
      </c>
      <c r="AK79" s="28">
        <v>6.4</v>
      </c>
      <c r="AL79" s="28" t="s">
        <v>49</v>
      </c>
      <c r="AM79" s="25">
        <v>0</v>
      </c>
      <c r="AN79" s="98" t="s">
        <v>48</v>
      </c>
    </row>
    <row r="80" spans="1:40">
      <c r="A80" s="17">
        <v>42495</v>
      </c>
      <c r="B80" s="18">
        <v>0.33333333333333298</v>
      </c>
      <c r="C80" s="18">
        <v>0.58333333333333304</v>
      </c>
      <c r="D80" s="19">
        <v>22</v>
      </c>
      <c r="E80" s="19">
        <v>20</v>
      </c>
      <c r="F80" s="19">
        <v>21</v>
      </c>
      <c r="G80" s="5">
        <f>INDEX('Carta Psicrométrica'!B$3:AO$49,MATCH(datos!F80,'Carta Psicrométrica'!A$3:A$49,0),MATCH(datos!E80,'Carta Psicrométrica'!B$2:AO$2,0))</f>
        <v>0</v>
      </c>
      <c r="H80" s="20">
        <v>32</v>
      </c>
      <c r="I80" s="20">
        <v>17</v>
      </c>
      <c r="J80" s="6">
        <v>1020</v>
      </c>
      <c r="K80" s="6">
        <f t="shared" ref="K80:K85" si="11">J80*0.75</f>
        <v>765</v>
      </c>
      <c r="Q80" s="22">
        <v>14</v>
      </c>
      <c r="R80" s="22">
        <v>4</v>
      </c>
      <c r="S80" s="23">
        <f t="shared" si="10"/>
        <v>10</v>
      </c>
      <c r="V80" s="24">
        <v>2</v>
      </c>
      <c r="W80" s="24" t="str">
        <f t="shared" si="7"/>
        <v>Brisa Suave</v>
      </c>
      <c r="X80" s="24" t="s">
        <v>51</v>
      </c>
      <c r="Y80" s="24">
        <f t="shared" si="8"/>
        <v>90</v>
      </c>
      <c r="Z80" s="25">
        <v>0</v>
      </c>
      <c r="AA80" s="25">
        <v>0</v>
      </c>
      <c r="AB80" s="25">
        <f t="shared" si="9"/>
        <v>0</v>
      </c>
      <c r="AF80" s="27">
        <v>21.6</v>
      </c>
      <c r="AG80" s="27">
        <v>21.6</v>
      </c>
      <c r="AH80" s="27">
        <v>21.3</v>
      </c>
      <c r="AJ80" s="6">
        <v>1010.3</v>
      </c>
      <c r="AK80" s="28">
        <v>4.8</v>
      </c>
      <c r="AL80" s="28" t="s">
        <v>59</v>
      </c>
      <c r="AM80" s="25">
        <v>0</v>
      </c>
      <c r="AN80" s="98" t="s">
        <v>52</v>
      </c>
    </row>
    <row r="81" spans="1:40">
      <c r="A81" s="17">
        <v>42496</v>
      </c>
      <c r="B81" s="18">
        <v>0.34375</v>
      </c>
      <c r="C81" s="18">
        <v>0.59375</v>
      </c>
      <c r="D81" s="19">
        <v>24</v>
      </c>
      <c r="E81" s="19">
        <v>14</v>
      </c>
      <c r="F81" s="19">
        <v>21</v>
      </c>
      <c r="G81" s="5">
        <f>INDEX('Carta Psicrométrica'!B$3:AO$49,MATCH(datos!F81,'Carta Psicrométrica'!A$3:A$49,0),MATCH(datos!E81,'Carta Psicrométrica'!B$2:AO$2,0))</f>
        <v>0</v>
      </c>
      <c r="H81" s="20">
        <v>28</v>
      </c>
      <c r="I81" s="20">
        <v>23</v>
      </c>
      <c r="J81" s="6">
        <v>1015</v>
      </c>
      <c r="K81" s="6">
        <f t="shared" si="11"/>
        <v>761.25</v>
      </c>
      <c r="Q81" s="22">
        <v>88</v>
      </c>
      <c r="R81" s="22">
        <v>88</v>
      </c>
      <c r="S81" s="23">
        <f t="shared" si="10"/>
        <v>0</v>
      </c>
      <c r="V81" s="24">
        <v>5</v>
      </c>
      <c r="W81" s="24" t="str">
        <f t="shared" si="7"/>
        <v>Brisa Fresca</v>
      </c>
      <c r="X81" s="24" t="s">
        <v>51</v>
      </c>
      <c r="Y81" s="24">
        <f t="shared" si="8"/>
        <v>90</v>
      </c>
      <c r="Z81" s="25">
        <v>0</v>
      </c>
      <c r="AA81" s="25">
        <v>0</v>
      </c>
      <c r="AB81" s="25">
        <f t="shared" si="9"/>
        <v>0</v>
      </c>
      <c r="AF81" s="27">
        <v>22.7</v>
      </c>
      <c r="AG81" s="27">
        <v>22.8</v>
      </c>
      <c r="AH81" s="27">
        <v>22.7</v>
      </c>
      <c r="AJ81" s="6">
        <v>1003.7</v>
      </c>
      <c r="AK81" s="28">
        <v>6.4</v>
      </c>
      <c r="AL81" s="28" t="s">
        <v>51</v>
      </c>
      <c r="AM81" s="25">
        <v>0</v>
      </c>
      <c r="AN81" s="98" t="s">
        <v>50</v>
      </c>
    </row>
    <row r="82" spans="1:40">
      <c r="A82" s="17">
        <v>42501</v>
      </c>
      <c r="B82" s="18">
        <v>0.33333333333333298</v>
      </c>
      <c r="C82" s="18">
        <v>0.58333333333333304</v>
      </c>
      <c r="D82" s="19">
        <v>22</v>
      </c>
      <c r="E82" s="19">
        <v>19</v>
      </c>
      <c r="F82" s="19">
        <v>21</v>
      </c>
      <c r="G82" s="5">
        <f>INDEX('Carta Psicrométrica'!B$3:AO$49,MATCH(datos!F82,'Carta Psicrométrica'!A$3:A$49,0),MATCH(datos!E82,'Carta Psicrométrica'!B$2:AO$2,0))</f>
        <v>0</v>
      </c>
      <c r="H82" s="20">
        <v>33</v>
      </c>
      <c r="I82" s="20">
        <v>17</v>
      </c>
      <c r="J82" s="6">
        <v>1017</v>
      </c>
      <c r="K82" s="6">
        <f t="shared" si="11"/>
        <v>762.75</v>
      </c>
      <c r="Q82" s="22">
        <v>45</v>
      </c>
      <c r="R82" s="22">
        <v>35</v>
      </c>
      <c r="S82" s="23">
        <f t="shared" si="10"/>
        <v>10</v>
      </c>
      <c r="V82" s="24">
        <v>3</v>
      </c>
      <c r="W82" s="24" t="str">
        <f t="shared" si="7"/>
        <v>Brisa Leve</v>
      </c>
      <c r="X82" s="24" t="s">
        <v>58</v>
      </c>
      <c r="Y82" s="24">
        <f t="shared" si="8"/>
        <v>270</v>
      </c>
      <c r="Z82" s="25">
        <v>0</v>
      </c>
      <c r="AA82" s="25">
        <v>0</v>
      </c>
      <c r="AB82" s="25">
        <f t="shared" si="9"/>
        <v>0</v>
      </c>
      <c r="AF82" s="27">
        <v>20.100000000000001</v>
      </c>
      <c r="AG82" s="27">
        <v>20.100000000000001</v>
      </c>
      <c r="AH82" s="27">
        <v>19.899999999999999</v>
      </c>
      <c r="AJ82" s="6">
        <v>1008.8</v>
      </c>
      <c r="AK82" s="28">
        <v>11.3</v>
      </c>
      <c r="AL82" s="28" t="s">
        <v>66</v>
      </c>
      <c r="AM82" s="25">
        <v>0</v>
      </c>
      <c r="AN82" s="98" t="s">
        <v>52</v>
      </c>
    </row>
    <row r="83" spans="1:40">
      <c r="A83" s="17">
        <v>42502</v>
      </c>
      <c r="B83" s="18">
        <v>0.33333333333333298</v>
      </c>
      <c r="C83" s="18">
        <v>0.58333333333333304</v>
      </c>
      <c r="D83" s="19">
        <v>24</v>
      </c>
      <c r="E83" s="19">
        <v>21</v>
      </c>
      <c r="F83" s="19">
        <v>22</v>
      </c>
      <c r="G83" s="5">
        <f>INDEX('Carta Psicrométrica'!B$3:AO$49,MATCH(datos!F83,'Carta Psicrométrica'!A$3:A$49,0),MATCH(datos!E83,'Carta Psicrométrica'!B$2:AO$2,0))</f>
        <v>0</v>
      </c>
      <c r="H83" s="20">
        <v>35</v>
      </c>
      <c r="I83" s="20">
        <v>17</v>
      </c>
      <c r="J83" s="6">
        <v>1019</v>
      </c>
      <c r="K83" s="6">
        <f t="shared" si="11"/>
        <v>764.25</v>
      </c>
      <c r="Q83" s="22">
        <v>35</v>
      </c>
      <c r="R83" s="22">
        <v>25</v>
      </c>
      <c r="S83" s="23">
        <f t="shared" si="10"/>
        <v>10</v>
      </c>
      <c r="V83" s="24">
        <v>6</v>
      </c>
      <c r="W83" s="24" t="str">
        <f t="shared" si="7"/>
        <v>Brisa Fuerte</v>
      </c>
      <c r="X83" s="24" t="s">
        <v>64</v>
      </c>
      <c r="Y83" s="24">
        <f t="shared" si="8"/>
        <v>0</v>
      </c>
      <c r="Z83" s="25">
        <v>0</v>
      </c>
      <c r="AA83" s="25">
        <v>0</v>
      </c>
      <c r="AB83" s="25">
        <f t="shared" si="9"/>
        <v>0</v>
      </c>
      <c r="AF83" s="27">
        <v>21.3</v>
      </c>
      <c r="AG83" s="27">
        <v>21.3</v>
      </c>
      <c r="AH83" s="27">
        <v>21.3</v>
      </c>
      <c r="AJ83" s="6">
        <v>1011.9</v>
      </c>
      <c r="AK83" s="28">
        <v>12.9</v>
      </c>
      <c r="AL83" s="28" t="s">
        <v>53</v>
      </c>
      <c r="AM83" s="25">
        <v>0</v>
      </c>
      <c r="AN83" s="98" t="s">
        <v>52</v>
      </c>
    </row>
    <row r="84" spans="1:40">
      <c r="A84" s="17">
        <v>42506</v>
      </c>
      <c r="B84" s="18">
        <v>0.33333333333333298</v>
      </c>
      <c r="C84" s="18">
        <v>0.58333333333333304</v>
      </c>
      <c r="D84" s="19">
        <v>20</v>
      </c>
      <c r="E84" s="19">
        <v>18</v>
      </c>
      <c r="F84" s="19">
        <v>19</v>
      </c>
      <c r="G84" s="5">
        <f>INDEX('Carta Psicrométrica'!B$3:AO$49,MATCH(datos!F84,'Carta Psicrométrica'!A$3:A$49,0),MATCH(datos!E84,'Carta Psicrométrica'!B$2:AO$2,0))</f>
        <v>0</v>
      </c>
      <c r="H84" s="20">
        <v>30</v>
      </c>
      <c r="I84" s="20">
        <v>9</v>
      </c>
      <c r="J84" s="6">
        <v>1020</v>
      </c>
      <c r="K84" s="6">
        <f t="shared" si="11"/>
        <v>765</v>
      </c>
      <c r="Q84" s="22">
        <v>18</v>
      </c>
      <c r="R84" s="22">
        <v>12</v>
      </c>
      <c r="S84" s="23">
        <f t="shared" si="10"/>
        <v>6</v>
      </c>
      <c r="V84" s="24">
        <v>3</v>
      </c>
      <c r="W84" s="24" t="str">
        <f t="shared" si="7"/>
        <v>Brisa Leve</v>
      </c>
      <c r="X84" s="24" t="s">
        <v>64</v>
      </c>
      <c r="Y84" s="24">
        <f t="shared" si="8"/>
        <v>0</v>
      </c>
      <c r="Z84" s="25">
        <v>0</v>
      </c>
      <c r="AA84" s="25">
        <v>0</v>
      </c>
      <c r="AB84" s="25">
        <f t="shared" si="9"/>
        <v>0</v>
      </c>
      <c r="AF84" s="27">
        <v>24.2</v>
      </c>
      <c r="AG84" s="27">
        <v>24.2</v>
      </c>
      <c r="AH84" s="27">
        <v>24.1</v>
      </c>
      <c r="AJ84" s="6">
        <v>1002.2</v>
      </c>
      <c r="AK84" s="28">
        <v>17.7</v>
      </c>
      <c r="AL84" s="28" t="s">
        <v>66</v>
      </c>
      <c r="AM84" s="25">
        <v>0</v>
      </c>
      <c r="AN84" s="98" t="s">
        <v>52</v>
      </c>
    </row>
    <row r="85" spans="1:40">
      <c r="A85" s="17">
        <v>42510</v>
      </c>
      <c r="B85" s="18">
        <v>0.33333333333333298</v>
      </c>
      <c r="C85" s="18">
        <v>0.58333333333333304</v>
      </c>
      <c r="D85" s="19">
        <v>19</v>
      </c>
      <c r="E85" s="19">
        <v>13</v>
      </c>
      <c r="F85" s="19">
        <v>18</v>
      </c>
      <c r="G85" s="5">
        <f>INDEX('Carta Psicrométrica'!B$3:AO$49,MATCH(datos!F85,'Carta Psicrométrica'!A$3:A$49,0),MATCH(datos!E85,'Carta Psicrométrica'!B$2:AO$2,0))</f>
        <v>0</v>
      </c>
      <c r="H85" s="20">
        <v>29</v>
      </c>
      <c r="I85" s="20">
        <v>11</v>
      </c>
      <c r="J85" s="6">
        <v>1015</v>
      </c>
      <c r="K85" s="6">
        <f t="shared" si="11"/>
        <v>761.25</v>
      </c>
      <c r="Q85" s="22">
        <v>59</v>
      </c>
      <c r="R85" s="22">
        <v>47</v>
      </c>
      <c r="S85" s="23">
        <f t="shared" si="10"/>
        <v>12</v>
      </c>
      <c r="V85" s="24">
        <v>0</v>
      </c>
      <c r="W85" s="24" t="str">
        <f t="shared" si="7"/>
        <v>Calma</v>
      </c>
      <c r="X85" s="24" t="s">
        <v>64</v>
      </c>
      <c r="Y85" s="24">
        <f t="shared" si="8"/>
        <v>0</v>
      </c>
      <c r="Z85" s="25">
        <v>0</v>
      </c>
      <c r="AA85" s="25">
        <v>0</v>
      </c>
      <c r="AB85" s="25">
        <f t="shared" si="9"/>
        <v>0</v>
      </c>
      <c r="AF85" s="27">
        <v>19.899999999999999</v>
      </c>
      <c r="AG85" s="27">
        <v>19.899999999999999</v>
      </c>
      <c r="AH85" s="27">
        <v>19.600000000000001</v>
      </c>
      <c r="AJ85" s="6">
        <v>1006.5</v>
      </c>
      <c r="AK85" s="28">
        <v>8</v>
      </c>
      <c r="AL85" s="28" t="s">
        <v>51</v>
      </c>
      <c r="AM85" s="25">
        <v>0</v>
      </c>
      <c r="AN85" s="98" t="s">
        <v>52</v>
      </c>
    </row>
    <row r="86" spans="1:40">
      <c r="A86" s="17">
        <v>42513</v>
      </c>
      <c r="B86" s="18">
        <v>0.33333333333333298</v>
      </c>
      <c r="C86" s="18">
        <v>0.58333333333333304</v>
      </c>
      <c r="D86" s="19">
        <v>21</v>
      </c>
      <c r="E86" s="19">
        <v>17</v>
      </c>
      <c r="F86" s="19">
        <v>22</v>
      </c>
      <c r="G86" s="5">
        <f>INDEX('Carta Psicrométrica'!B$3:AO$49,MATCH(datos!F86,'Carta Psicrométrica'!A$3:A$49,0),MATCH(datos!E86,'Carta Psicrométrica'!B$2:AO$2,0))</f>
        <v>0</v>
      </c>
      <c r="H86" s="20">
        <v>36</v>
      </c>
      <c r="I86" s="20">
        <v>18</v>
      </c>
      <c r="L86" s="21">
        <v>31</v>
      </c>
      <c r="M86" s="21">
        <v>29</v>
      </c>
      <c r="N86" s="21">
        <v>29</v>
      </c>
      <c r="O86" s="21">
        <v>27</v>
      </c>
      <c r="P86" s="21">
        <v>24</v>
      </c>
      <c r="Q86" s="22">
        <v>103</v>
      </c>
      <c r="R86" s="22">
        <v>80</v>
      </c>
      <c r="S86" s="23">
        <f t="shared" si="10"/>
        <v>23</v>
      </c>
      <c r="V86" s="24">
        <v>5</v>
      </c>
      <c r="W86" s="24" t="str">
        <f t="shared" si="7"/>
        <v>Brisa Fresca</v>
      </c>
      <c r="X86" s="24" t="s">
        <v>49</v>
      </c>
      <c r="Y86" s="24">
        <f t="shared" si="8"/>
        <v>247.5</v>
      </c>
      <c r="Z86" s="25">
        <v>0</v>
      </c>
      <c r="AA86" s="25">
        <v>0</v>
      </c>
      <c r="AB86" s="25">
        <f t="shared" si="9"/>
        <v>0</v>
      </c>
      <c r="AF86" s="27">
        <v>21.3</v>
      </c>
      <c r="AG86" s="27">
        <v>21.3</v>
      </c>
      <c r="AH86" s="27">
        <v>21.2</v>
      </c>
      <c r="AJ86" s="6">
        <v>1003.5</v>
      </c>
      <c r="AK86" s="28">
        <v>8</v>
      </c>
      <c r="AL86" s="28" t="s">
        <v>66</v>
      </c>
      <c r="AM86" s="25">
        <v>0</v>
      </c>
      <c r="AN86" s="98" t="s">
        <v>69</v>
      </c>
    </row>
    <row r="87" spans="1:40">
      <c r="A87" s="17">
        <v>42514</v>
      </c>
      <c r="B87" s="18">
        <v>0.33333333333333298</v>
      </c>
      <c r="C87" s="18">
        <v>0.58333333333333304</v>
      </c>
      <c r="D87" s="19">
        <v>24</v>
      </c>
      <c r="E87" s="19">
        <v>21</v>
      </c>
      <c r="F87" s="19">
        <v>22</v>
      </c>
      <c r="G87" s="5">
        <f>INDEX('Carta Psicrométrica'!B$3:AO$49,MATCH(datos!F87,'Carta Psicrométrica'!A$3:A$49,0),MATCH(datos!E87,'Carta Psicrométrica'!B$2:AO$2,0))</f>
        <v>0</v>
      </c>
      <c r="H87" s="20">
        <v>36</v>
      </c>
      <c r="I87" s="20">
        <v>18</v>
      </c>
      <c r="J87" s="6">
        <v>1015</v>
      </c>
      <c r="K87" s="6">
        <f t="shared" ref="K87:K118" si="12">J87*0.75</f>
        <v>761.25</v>
      </c>
      <c r="L87" s="21">
        <v>26</v>
      </c>
      <c r="M87" s="21">
        <v>30</v>
      </c>
      <c r="N87" s="21">
        <v>30.5</v>
      </c>
      <c r="O87" s="21">
        <v>28</v>
      </c>
      <c r="P87" s="21">
        <v>24</v>
      </c>
      <c r="Q87" s="22">
        <v>80</v>
      </c>
      <c r="R87" s="22">
        <v>67</v>
      </c>
      <c r="S87" s="23">
        <f t="shared" si="10"/>
        <v>13</v>
      </c>
      <c r="T87" s="22">
        <v>42</v>
      </c>
      <c r="U87" s="22">
        <v>14</v>
      </c>
      <c r="V87" s="24">
        <v>1</v>
      </c>
      <c r="W87" s="24" t="str">
        <f t="shared" si="7"/>
        <v>Ventolina</v>
      </c>
      <c r="X87" s="24" t="s">
        <v>58</v>
      </c>
      <c r="Y87" s="24">
        <f t="shared" si="8"/>
        <v>270</v>
      </c>
      <c r="Z87" s="25">
        <v>0</v>
      </c>
      <c r="AA87" s="25">
        <v>0</v>
      </c>
      <c r="AB87" s="25">
        <f t="shared" si="9"/>
        <v>0</v>
      </c>
      <c r="AD87" s="26">
        <v>1</v>
      </c>
      <c r="AE87" s="26" t="s">
        <v>70</v>
      </c>
      <c r="AF87" s="27">
        <v>22.8</v>
      </c>
      <c r="AG87" s="27">
        <v>22.8</v>
      </c>
      <c r="AH87" s="27">
        <v>22.7</v>
      </c>
      <c r="AJ87" s="6">
        <v>1004.2</v>
      </c>
      <c r="AK87" s="28">
        <v>6.4</v>
      </c>
      <c r="AL87" s="28" t="s">
        <v>66</v>
      </c>
      <c r="AM87" s="25">
        <v>0</v>
      </c>
      <c r="AN87" s="98" t="s">
        <v>71</v>
      </c>
    </row>
    <row r="88" spans="1:40">
      <c r="A88" s="17">
        <v>42515</v>
      </c>
      <c r="B88" s="18">
        <v>0.33333333333333298</v>
      </c>
      <c r="C88" s="18">
        <v>0.58333333333333304</v>
      </c>
      <c r="D88" s="19">
        <v>24</v>
      </c>
      <c r="E88" s="19">
        <v>24</v>
      </c>
      <c r="F88" s="19">
        <v>23</v>
      </c>
      <c r="G88" s="5">
        <f>INDEX('Carta Psicrométrica'!B$3:AO$49,MATCH(datos!F88,'Carta Psicrométrica'!A$3:A$49,0),MATCH(datos!E88,'Carta Psicrométrica'!B$2:AO$2,0))</f>
        <v>0</v>
      </c>
      <c r="H88" s="20">
        <v>35</v>
      </c>
      <c r="I88" s="20">
        <v>20</v>
      </c>
      <c r="J88" s="6">
        <v>1016</v>
      </c>
      <c r="K88" s="6">
        <f t="shared" si="12"/>
        <v>762</v>
      </c>
      <c r="L88" s="21">
        <v>26</v>
      </c>
      <c r="M88" s="21">
        <v>29</v>
      </c>
      <c r="N88" s="21">
        <v>30</v>
      </c>
      <c r="O88" s="21">
        <v>28</v>
      </c>
      <c r="P88" s="21">
        <v>29</v>
      </c>
      <c r="Q88" s="22">
        <v>67</v>
      </c>
      <c r="R88" s="22">
        <v>57</v>
      </c>
      <c r="S88" s="23">
        <f t="shared" si="10"/>
        <v>10</v>
      </c>
      <c r="T88" s="22">
        <v>39</v>
      </c>
      <c r="U88" s="22">
        <v>14</v>
      </c>
      <c r="V88" s="24">
        <v>1</v>
      </c>
      <c r="W88" s="24" t="str">
        <f t="shared" si="7"/>
        <v>Ventolina</v>
      </c>
      <c r="X88" s="24" t="s">
        <v>60</v>
      </c>
      <c r="Y88" s="24">
        <f t="shared" si="8"/>
        <v>292.5</v>
      </c>
      <c r="Z88" s="25">
        <v>0</v>
      </c>
      <c r="AA88" s="25">
        <v>0</v>
      </c>
      <c r="AB88" s="25">
        <f t="shared" si="9"/>
        <v>0</v>
      </c>
      <c r="AD88" s="26">
        <v>0</v>
      </c>
      <c r="AE88" s="26">
        <v>0</v>
      </c>
      <c r="AF88" s="27">
        <v>22.6</v>
      </c>
      <c r="AG88" s="27">
        <v>22.6</v>
      </c>
      <c r="AH88" s="27">
        <v>22.5</v>
      </c>
      <c r="AJ88" s="6">
        <v>1007.8</v>
      </c>
      <c r="AK88" s="28">
        <v>14.5</v>
      </c>
      <c r="AL88" s="28" t="s">
        <v>66</v>
      </c>
      <c r="AM88" s="25">
        <v>0</v>
      </c>
      <c r="AN88" s="98" t="s">
        <v>71</v>
      </c>
    </row>
    <row r="89" spans="1:40">
      <c r="A89" s="17">
        <v>42516</v>
      </c>
      <c r="B89" s="18">
        <v>0.33333333333333298</v>
      </c>
      <c r="C89" s="18">
        <v>0.58333333333333304</v>
      </c>
      <c r="D89" s="19">
        <v>22</v>
      </c>
      <c r="E89" s="19">
        <v>18</v>
      </c>
      <c r="F89" s="19">
        <v>22</v>
      </c>
      <c r="G89" s="5">
        <f>INDEX('Carta Psicrométrica'!B$3:AO$49,MATCH(datos!F89,'Carta Psicrométrica'!A$3:A$49,0),MATCH(datos!E89,'Carta Psicrométrica'!B$2:AO$2,0))</f>
        <v>0</v>
      </c>
      <c r="H89" s="20">
        <v>36</v>
      </c>
      <c r="I89" s="20">
        <v>20</v>
      </c>
      <c r="J89" s="6">
        <v>1016.5</v>
      </c>
      <c r="K89" s="6">
        <f t="shared" si="12"/>
        <v>762.375</v>
      </c>
      <c r="L89" s="21">
        <v>27</v>
      </c>
      <c r="M89" s="21">
        <v>30</v>
      </c>
      <c r="N89" s="21">
        <v>31</v>
      </c>
      <c r="O89" s="21">
        <v>28</v>
      </c>
      <c r="P89" s="21">
        <v>24</v>
      </c>
      <c r="Q89" s="22">
        <v>57</v>
      </c>
      <c r="R89" s="22">
        <v>45</v>
      </c>
      <c r="S89" s="23">
        <f t="shared" si="10"/>
        <v>12</v>
      </c>
      <c r="T89" s="22">
        <v>34</v>
      </c>
      <c r="U89" s="22">
        <v>13</v>
      </c>
      <c r="V89" s="24">
        <v>2</v>
      </c>
      <c r="W89" s="24" t="str">
        <f t="shared" si="7"/>
        <v>Brisa Suave</v>
      </c>
      <c r="X89" s="24" t="s">
        <v>47</v>
      </c>
      <c r="Y89" s="24">
        <f t="shared" si="8"/>
        <v>315</v>
      </c>
      <c r="Z89" s="25">
        <v>0</v>
      </c>
      <c r="AA89" s="25">
        <v>0</v>
      </c>
      <c r="AB89" s="25">
        <f t="shared" si="9"/>
        <v>0</v>
      </c>
      <c r="AD89" s="26">
        <v>0</v>
      </c>
      <c r="AE89" s="26">
        <v>0</v>
      </c>
      <c r="AF89" s="27">
        <v>21.6</v>
      </c>
      <c r="AG89" s="27">
        <v>21.6</v>
      </c>
      <c r="AH89" s="27">
        <v>21.3</v>
      </c>
      <c r="AJ89" s="6">
        <v>1004.4</v>
      </c>
      <c r="AK89" s="28">
        <v>8</v>
      </c>
      <c r="AL89" s="28" t="s">
        <v>58</v>
      </c>
      <c r="AM89" s="25">
        <v>0</v>
      </c>
      <c r="AN89" s="98" t="s">
        <v>71</v>
      </c>
    </row>
    <row r="90" spans="1:40">
      <c r="A90" s="17">
        <v>42517</v>
      </c>
      <c r="B90" s="18">
        <v>0.34722222222222199</v>
      </c>
      <c r="C90" s="18">
        <v>0.58333333333333304</v>
      </c>
      <c r="D90" s="19">
        <v>19</v>
      </c>
      <c r="E90" s="19">
        <v>17</v>
      </c>
      <c r="F90" s="19">
        <v>16</v>
      </c>
      <c r="G90" s="5">
        <f>INDEX('Carta Psicrométrica'!B$3:AO$49,MATCH(datos!F90,'Carta Psicrométrica'!A$3:A$49,0),MATCH(datos!E90,'Carta Psicrométrica'!B$2:AO$2,0))</f>
        <v>0</v>
      </c>
      <c r="H90" s="20">
        <v>32</v>
      </c>
      <c r="I90" s="20">
        <v>15</v>
      </c>
      <c r="J90" s="6">
        <v>1015</v>
      </c>
      <c r="K90" s="6">
        <f t="shared" si="12"/>
        <v>761.25</v>
      </c>
      <c r="L90" s="21">
        <v>25</v>
      </c>
      <c r="M90" s="21">
        <v>29</v>
      </c>
      <c r="N90" s="21">
        <v>30</v>
      </c>
      <c r="O90" s="21">
        <v>29</v>
      </c>
      <c r="P90" s="21">
        <v>24</v>
      </c>
      <c r="Q90" s="22">
        <v>45</v>
      </c>
      <c r="R90" s="22">
        <v>32</v>
      </c>
      <c r="S90" s="23">
        <f t="shared" si="10"/>
        <v>13</v>
      </c>
      <c r="T90" s="22">
        <v>33</v>
      </c>
      <c r="U90" s="22">
        <v>11</v>
      </c>
      <c r="V90" s="24">
        <v>2</v>
      </c>
      <c r="W90" s="24" t="str">
        <f t="shared" si="7"/>
        <v>Brisa Suave</v>
      </c>
      <c r="X90" s="24" t="s">
        <v>58</v>
      </c>
      <c r="Y90" s="24">
        <f t="shared" si="8"/>
        <v>270</v>
      </c>
      <c r="Z90" s="25">
        <v>0</v>
      </c>
      <c r="AA90" s="25">
        <v>0</v>
      </c>
      <c r="AB90" s="25">
        <f t="shared" si="9"/>
        <v>0</v>
      </c>
      <c r="AD90" s="26">
        <v>0</v>
      </c>
      <c r="AE90" s="26">
        <v>0</v>
      </c>
      <c r="AF90" s="27">
        <v>17.3</v>
      </c>
      <c r="AG90" s="27">
        <v>17.3</v>
      </c>
      <c r="AH90" s="27">
        <v>17.100000000000001</v>
      </c>
      <c r="AJ90" s="6">
        <v>1005.3</v>
      </c>
      <c r="AK90" s="28">
        <v>9.6999999999999993</v>
      </c>
      <c r="AL90" s="28" t="s">
        <v>49</v>
      </c>
      <c r="AM90" s="25">
        <v>0</v>
      </c>
      <c r="AN90" s="98" t="s">
        <v>71</v>
      </c>
    </row>
    <row r="91" spans="1:40">
      <c r="A91" s="17">
        <v>42520</v>
      </c>
      <c r="B91" s="18">
        <v>0.33333333333333298</v>
      </c>
      <c r="C91" s="18">
        <v>0.58333333333333304</v>
      </c>
      <c r="D91" s="19">
        <v>24</v>
      </c>
      <c r="E91" s="19">
        <v>22</v>
      </c>
      <c r="F91" s="19">
        <v>24</v>
      </c>
      <c r="G91" s="5">
        <f>INDEX('Carta Psicrométrica'!B$3:AO$49,MATCH(datos!F91,'Carta Psicrométrica'!A$3:A$49,0),MATCH(datos!E91,'Carta Psicrométrica'!B$2:AO$2,0))</f>
        <v>0</v>
      </c>
      <c r="H91" s="20">
        <v>37</v>
      </c>
      <c r="I91" s="20">
        <v>13</v>
      </c>
      <c r="J91" s="6">
        <v>1016</v>
      </c>
      <c r="K91" s="6">
        <f t="shared" si="12"/>
        <v>762</v>
      </c>
      <c r="L91" s="21">
        <v>28</v>
      </c>
      <c r="M91" s="21">
        <v>32</v>
      </c>
      <c r="N91" s="21">
        <v>31</v>
      </c>
      <c r="O91" s="21">
        <v>28</v>
      </c>
      <c r="P91" s="21">
        <v>24</v>
      </c>
      <c r="Q91" s="22">
        <v>32</v>
      </c>
      <c r="R91" s="22">
        <v>5</v>
      </c>
      <c r="S91" s="23">
        <f t="shared" si="10"/>
        <v>39.903199999999998</v>
      </c>
      <c r="T91" s="22">
        <v>37</v>
      </c>
      <c r="U91" s="22">
        <v>10</v>
      </c>
      <c r="V91" s="24">
        <v>1</v>
      </c>
      <c r="W91" s="24" t="str">
        <f t="shared" si="7"/>
        <v>Ventolina</v>
      </c>
      <c r="X91" s="24" t="s">
        <v>47</v>
      </c>
      <c r="Y91" s="24">
        <f t="shared" si="8"/>
        <v>315</v>
      </c>
      <c r="Z91" s="25">
        <v>0.50800000000000001</v>
      </c>
      <c r="AA91" s="25">
        <v>0.5</v>
      </c>
      <c r="AB91" s="25">
        <f t="shared" si="9"/>
        <v>12.9032</v>
      </c>
      <c r="AD91" s="26">
        <v>3</v>
      </c>
      <c r="AE91" s="26" t="s">
        <v>72</v>
      </c>
      <c r="AF91" s="27">
        <v>24.9</v>
      </c>
      <c r="AG91" s="27">
        <v>24.9</v>
      </c>
      <c r="AH91" s="27">
        <v>24.8</v>
      </c>
      <c r="AJ91" s="6">
        <v>1006.2</v>
      </c>
      <c r="AK91" s="28">
        <v>8</v>
      </c>
      <c r="AL91" s="28" t="s">
        <v>66</v>
      </c>
      <c r="AM91" s="25">
        <v>0</v>
      </c>
      <c r="AN91" s="98" t="s">
        <v>71</v>
      </c>
    </row>
    <row r="92" spans="1:40">
      <c r="A92" s="17">
        <v>42521</v>
      </c>
      <c r="B92" s="18">
        <v>0.33333333333333298</v>
      </c>
      <c r="C92" s="18">
        <v>0.58333333333333304</v>
      </c>
      <c r="D92" s="19">
        <v>22</v>
      </c>
      <c r="E92" s="19">
        <v>17</v>
      </c>
      <c r="F92" s="19">
        <v>19</v>
      </c>
      <c r="G92" s="5">
        <f>INDEX('Carta Psicrométrica'!B$3:AO$49,MATCH(datos!F92,'Carta Psicrométrica'!A$3:A$49,0),MATCH(datos!E92,'Carta Psicrométrica'!B$2:AO$2,0))</f>
        <v>0</v>
      </c>
      <c r="H92" s="20">
        <v>30</v>
      </c>
      <c r="I92" s="20">
        <v>23</v>
      </c>
      <c r="J92" s="6">
        <v>1015</v>
      </c>
      <c r="K92" s="6">
        <f t="shared" si="12"/>
        <v>761.25</v>
      </c>
      <c r="L92" s="21">
        <v>25</v>
      </c>
      <c r="M92" s="21">
        <v>28</v>
      </c>
      <c r="N92" s="21">
        <v>30</v>
      </c>
      <c r="O92" s="21">
        <v>27</v>
      </c>
      <c r="P92" s="21">
        <v>29</v>
      </c>
      <c r="Q92" s="22">
        <v>125</v>
      </c>
      <c r="R92" s="22">
        <v>118.43</v>
      </c>
      <c r="S92" s="23">
        <f t="shared" si="10"/>
        <v>11.141999999999996</v>
      </c>
      <c r="T92" s="22">
        <v>47</v>
      </c>
      <c r="U92" s="22">
        <v>22</v>
      </c>
      <c r="V92" s="24">
        <v>0</v>
      </c>
      <c r="W92" s="24" t="str">
        <f t="shared" si="7"/>
        <v>Calma</v>
      </c>
      <c r="X92" s="24" t="s">
        <v>63</v>
      </c>
      <c r="Y92" s="24">
        <f t="shared" si="8"/>
        <v>112.5</v>
      </c>
      <c r="Z92" s="25">
        <v>0.18</v>
      </c>
      <c r="AA92" s="25">
        <v>0.85</v>
      </c>
      <c r="AB92" s="25">
        <f t="shared" si="9"/>
        <v>4.5719999999999992</v>
      </c>
      <c r="AD92" s="26">
        <v>2</v>
      </c>
      <c r="AE92" s="26" t="s">
        <v>73</v>
      </c>
      <c r="AF92" s="27">
        <v>19.600000000000001</v>
      </c>
      <c r="AG92" s="27">
        <v>19.600000000000001</v>
      </c>
      <c r="AH92" s="27">
        <v>19.5</v>
      </c>
      <c r="AI92" s="5">
        <v>71</v>
      </c>
      <c r="AJ92" s="6">
        <v>1004.9</v>
      </c>
      <c r="AK92" s="28">
        <v>6.4</v>
      </c>
      <c r="AL92" s="28" t="s">
        <v>63</v>
      </c>
      <c r="AM92" s="25">
        <v>0.88</v>
      </c>
      <c r="AN92" s="98" t="s">
        <v>71</v>
      </c>
    </row>
    <row r="93" spans="1:40">
      <c r="A93" s="17">
        <v>42522</v>
      </c>
      <c r="B93" s="18">
        <v>0.33680555555555503</v>
      </c>
      <c r="C93" s="18">
        <v>0.58680555555555602</v>
      </c>
      <c r="D93" s="19">
        <v>24</v>
      </c>
      <c r="E93" s="19">
        <v>20</v>
      </c>
      <c r="F93" s="19">
        <v>21</v>
      </c>
      <c r="G93" s="5">
        <f>INDEX('Carta Psicrométrica'!B$3:AO$49,MATCH(datos!F93,'Carta Psicrométrica'!A$3:A$49,0),MATCH(datos!E93,'Carta Psicrométrica'!B$2:AO$2,0))</f>
        <v>0</v>
      </c>
      <c r="H93" s="20">
        <v>32</v>
      </c>
      <c r="I93" s="20">
        <v>18</v>
      </c>
      <c r="J93" s="6">
        <v>1014</v>
      </c>
      <c r="K93" s="6">
        <f t="shared" si="12"/>
        <v>760.5</v>
      </c>
      <c r="L93" s="21">
        <v>25</v>
      </c>
      <c r="M93" s="21">
        <v>28</v>
      </c>
      <c r="N93" s="21">
        <v>29</v>
      </c>
      <c r="O93" s="21">
        <v>28</v>
      </c>
      <c r="P93" s="21">
        <v>25</v>
      </c>
      <c r="Q93" s="22">
        <v>123</v>
      </c>
      <c r="R93" s="22">
        <v>116</v>
      </c>
      <c r="S93" s="23">
        <f t="shared" si="10"/>
        <v>7</v>
      </c>
      <c r="T93" s="22">
        <v>25</v>
      </c>
      <c r="U93" s="22">
        <v>22</v>
      </c>
      <c r="V93" s="24">
        <v>0</v>
      </c>
      <c r="W93" s="24" t="str">
        <f t="shared" si="7"/>
        <v>Calma</v>
      </c>
      <c r="X93" s="24" t="s">
        <v>53</v>
      </c>
      <c r="Y93" s="24">
        <f t="shared" si="8"/>
        <v>22.5</v>
      </c>
      <c r="Z93" s="25">
        <v>0</v>
      </c>
      <c r="AA93" s="25">
        <v>0</v>
      </c>
      <c r="AB93" s="25">
        <f t="shared" si="9"/>
        <v>0</v>
      </c>
      <c r="AD93" s="26">
        <v>3</v>
      </c>
      <c r="AE93" s="26" t="s">
        <v>74</v>
      </c>
      <c r="AF93" s="27">
        <v>22.5</v>
      </c>
      <c r="AG93" s="27">
        <v>22.6</v>
      </c>
      <c r="AH93" s="27">
        <v>22.4</v>
      </c>
      <c r="AI93" s="5">
        <v>42</v>
      </c>
      <c r="AJ93" s="6">
        <v>1006.8</v>
      </c>
      <c r="AK93" s="28">
        <v>4.8</v>
      </c>
      <c r="AL93" s="28" t="s">
        <v>58</v>
      </c>
      <c r="AM93" s="25">
        <v>0</v>
      </c>
      <c r="AN93" s="98" t="s">
        <v>75</v>
      </c>
    </row>
    <row r="94" spans="1:40">
      <c r="A94" s="17">
        <v>42523</v>
      </c>
      <c r="B94" s="18">
        <v>0.33333333333333298</v>
      </c>
      <c r="C94" s="18">
        <v>0.58333333333333304</v>
      </c>
      <c r="D94" s="19">
        <v>20</v>
      </c>
      <c r="E94" s="19">
        <v>16</v>
      </c>
      <c r="F94" s="19">
        <v>17</v>
      </c>
      <c r="G94" s="5">
        <f>INDEX('Carta Psicrométrica'!B$3:AO$49,MATCH(datos!F94,'Carta Psicrométrica'!A$3:A$49,0),MATCH(datos!E94,'Carta Psicrométrica'!B$2:AO$2,0))</f>
        <v>0</v>
      </c>
      <c r="H94" s="20">
        <v>32</v>
      </c>
      <c r="I94" s="20">
        <v>15</v>
      </c>
      <c r="J94" s="6">
        <v>1016</v>
      </c>
      <c r="K94" s="6">
        <f t="shared" si="12"/>
        <v>762</v>
      </c>
      <c r="L94" s="21">
        <v>28</v>
      </c>
      <c r="M94" s="21">
        <v>27</v>
      </c>
      <c r="N94" s="21">
        <v>29</v>
      </c>
      <c r="O94" s="21">
        <v>28</v>
      </c>
      <c r="P94" s="21">
        <v>29</v>
      </c>
      <c r="Q94" s="22">
        <v>116</v>
      </c>
      <c r="R94" s="22">
        <v>111</v>
      </c>
      <c r="S94" s="23">
        <f t="shared" si="10"/>
        <v>6.5240000000000009</v>
      </c>
      <c r="T94" s="22">
        <v>30</v>
      </c>
      <c r="U94" s="22">
        <v>16</v>
      </c>
      <c r="V94" s="24">
        <v>0</v>
      </c>
      <c r="W94" s="24" t="str">
        <f t="shared" si="7"/>
        <v>Calma</v>
      </c>
      <c r="X94" s="24" t="s">
        <v>63</v>
      </c>
      <c r="Y94" s="24">
        <f t="shared" si="8"/>
        <v>112.5</v>
      </c>
      <c r="Z94" s="25">
        <v>0.06</v>
      </c>
      <c r="AA94" s="25">
        <v>0.24</v>
      </c>
      <c r="AB94" s="25">
        <f t="shared" si="9"/>
        <v>1.5239999999999998</v>
      </c>
      <c r="AD94" s="26">
        <v>1</v>
      </c>
      <c r="AE94" s="26" t="s">
        <v>76</v>
      </c>
      <c r="AF94" s="27">
        <v>18.899999999999999</v>
      </c>
      <c r="AG94" s="27">
        <v>18.899999999999999</v>
      </c>
      <c r="AH94" s="27">
        <v>18.899999999999999</v>
      </c>
      <c r="AI94" s="5">
        <v>55</v>
      </c>
      <c r="AJ94" s="6">
        <v>1013.5</v>
      </c>
      <c r="AK94" s="28">
        <v>1.6</v>
      </c>
      <c r="AL94" s="28" t="s">
        <v>62</v>
      </c>
      <c r="AM94" s="25">
        <v>0</v>
      </c>
      <c r="AN94" s="98" t="s">
        <v>69</v>
      </c>
    </row>
    <row r="95" spans="1:40">
      <c r="A95" s="17">
        <v>42524</v>
      </c>
      <c r="B95" s="18">
        <v>0.33333333333333298</v>
      </c>
      <c r="C95" s="18">
        <v>0.58333333333333304</v>
      </c>
      <c r="D95" s="19">
        <v>24</v>
      </c>
      <c r="E95" s="19">
        <v>16</v>
      </c>
      <c r="F95" s="19">
        <v>21</v>
      </c>
      <c r="G95" s="5">
        <f>INDEX('Carta Psicrométrica'!B$3:AO$49,MATCH(datos!F95,'Carta Psicrométrica'!A$3:A$49,0),MATCH(datos!E95,'Carta Psicrométrica'!B$2:AO$2,0))</f>
        <v>0</v>
      </c>
      <c r="H95" s="20">
        <v>33</v>
      </c>
      <c r="I95" s="20">
        <v>18</v>
      </c>
      <c r="J95" s="6">
        <v>1016</v>
      </c>
      <c r="K95" s="6">
        <f t="shared" si="12"/>
        <v>762</v>
      </c>
      <c r="L95" s="21">
        <v>26</v>
      </c>
      <c r="M95" s="21">
        <v>29</v>
      </c>
      <c r="N95" s="21">
        <v>29</v>
      </c>
      <c r="O95" s="21">
        <v>28</v>
      </c>
      <c r="P95" s="21">
        <v>25</v>
      </c>
      <c r="Q95" s="22">
        <v>111</v>
      </c>
      <c r="R95" s="22">
        <v>105</v>
      </c>
      <c r="S95" s="23">
        <f t="shared" si="10"/>
        <v>6</v>
      </c>
      <c r="T95" s="22">
        <v>34</v>
      </c>
      <c r="U95" s="22">
        <v>16</v>
      </c>
      <c r="V95" s="24">
        <v>0</v>
      </c>
      <c r="W95" s="24" t="str">
        <f t="shared" si="7"/>
        <v>Calma</v>
      </c>
      <c r="X95" s="24" t="s">
        <v>56</v>
      </c>
      <c r="Y95" s="24">
        <f t="shared" si="8"/>
        <v>67.5</v>
      </c>
      <c r="Z95" s="25">
        <v>0</v>
      </c>
      <c r="AA95" s="25">
        <v>0</v>
      </c>
      <c r="AB95" s="25">
        <f t="shared" si="9"/>
        <v>0</v>
      </c>
      <c r="AD95" s="26">
        <v>0</v>
      </c>
      <c r="AE95" s="26">
        <v>0</v>
      </c>
      <c r="AF95" s="27">
        <v>23.9</v>
      </c>
      <c r="AG95" s="27">
        <v>23.9</v>
      </c>
      <c r="AH95" s="27">
        <v>23.7</v>
      </c>
      <c r="AJ95" s="6">
        <v>1008.4</v>
      </c>
      <c r="AK95" s="28">
        <v>1.6</v>
      </c>
      <c r="AL95" s="28" t="s">
        <v>67</v>
      </c>
      <c r="AM95" s="25">
        <v>0</v>
      </c>
      <c r="AN95" s="98" t="s">
        <v>71</v>
      </c>
    </row>
    <row r="96" spans="1:40">
      <c r="A96" s="17">
        <v>42527</v>
      </c>
      <c r="B96" s="18">
        <v>0.33333333333333298</v>
      </c>
      <c r="C96" s="18">
        <v>0.58333333333333304</v>
      </c>
      <c r="D96" s="19">
        <v>26</v>
      </c>
      <c r="E96" s="19">
        <v>21</v>
      </c>
      <c r="F96" s="19">
        <v>23</v>
      </c>
      <c r="G96" s="5">
        <f>INDEX('Carta Psicrométrica'!B$3:AO$49,MATCH(datos!F96,'Carta Psicrométrica'!A$3:A$49,0),MATCH(datos!E96,'Carta Psicrométrica'!B$2:AO$2,0))</f>
        <v>0</v>
      </c>
      <c r="H96" s="20">
        <v>38</v>
      </c>
      <c r="I96" s="20">
        <v>18</v>
      </c>
      <c r="J96" s="6">
        <v>1015</v>
      </c>
      <c r="K96" s="6">
        <f t="shared" si="12"/>
        <v>761.25</v>
      </c>
      <c r="L96" s="21">
        <v>31</v>
      </c>
      <c r="M96" s="21">
        <v>33</v>
      </c>
      <c r="N96" s="21">
        <v>33</v>
      </c>
      <c r="O96" s="21">
        <v>33</v>
      </c>
      <c r="P96" s="21">
        <v>25</v>
      </c>
      <c r="Q96" s="22">
        <v>105</v>
      </c>
      <c r="R96" s="22">
        <v>74</v>
      </c>
      <c r="S96" s="23">
        <f t="shared" si="10"/>
        <v>31</v>
      </c>
      <c r="T96" s="22">
        <v>48</v>
      </c>
      <c r="U96" s="22">
        <v>19</v>
      </c>
      <c r="V96" s="24">
        <v>0</v>
      </c>
      <c r="W96" s="24" t="str">
        <f t="shared" si="7"/>
        <v>Calma</v>
      </c>
      <c r="X96" s="24" t="s">
        <v>51</v>
      </c>
      <c r="Y96" s="24">
        <f t="shared" si="8"/>
        <v>90</v>
      </c>
      <c r="Z96" s="25">
        <v>0</v>
      </c>
      <c r="AA96" s="25">
        <v>0</v>
      </c>
      <c r="AB96" s="25">
        <f t="shared" si="9"/>
        <v>0</v>
      </c>
      <c r="AD96" s="26">
        <v>2</v>
      </c>
      <c r="AE96" s="26" t="s">
        <v>76</v>
      </c>
      <c r="AF96" s="27">
        <v>25.4</v>
      </c>
      <c r="AG96" s="27">
        <v>25.4</v>
      </c>
      <c r="AH96" s="27">
        <v>25.2</v>
      </c>
      <c r="AI96" s="5">
        <v>39</v>
      </c>
      <c r="AJ96" s="6">
        <v>1004.7</v>
      </c>
      <c r="AK96" s="28">
        <v>4.8</v>
      </c>
      <c r="AL96" s="28" t="s">
        <v>59</v>
      </c>
      <c r="AM96" s="25">
        <v>0</v>
      </c>
      <c r="AN96" s="98" t="s">
        <v>69</v>
      </c>
    </row>
    <row r="97" spans="1:40">
      <c r="A97" s="17">
        <v>42528</v>
      </c>
      <c r="B97" s="18">
        <v>0.33333333333333298</v>
      </c>
      <c r="C97" s="18">
        <v>0.58333333333333304</v>
      </c>
      <c r="D97" s="19">
        <v>30</v>
      </c>
      <c r="E97" s="19">
        <v>19</v>
      </c>
      <c r="F97" s="19">
        <v>27</v>
      </c>
      <c r="G97" s="5">
        <f>INDEX('Carta Psicrométrica'!B$3:AO$49,MATCH(datos!F97,'Carta Psicrométrica'!A$3:A$49,0),MATCH(datos!E97,'Carta Psicrométrica'!B$2:AO$2,0))</f>
        <v>0</v>
      </c>
      <c r="H97" s="20">
        <v>39</v>
      </c>
      <c r="I97" s="20">
        <v>25</v>
      </c>
      <c r="J97" s="6">
        <v>1015</v>
      </c>
      <c r="K97" s="6">
        <f t="shared" si="12"/>
        <v>761.25</v>
      </c>
      <c r="L97" s="21">
        <v>31</v>
      </c>
      <c r="M97" s="21">
        <v>34</v>
      </c>
      <c r="N97" s="21">
        <v>33</v>
      </c>
      <c r="O97" s="21">
        <v>29</v>
      </c>
      <c r="P97" s="21">
        <v>25</v>
      </c>
      <c r="Q97" s="22">
        <v>74</v>
      </c>
      <c r="R97" s="22">
        <v>64</v>
      </c>
      <c r="S97" s="23">
        <f t="shared" si="10"/>
        <v>10</v>
      </c>
      <c r="T97" s="22">
        <v>38</v>
      </c>
      <c r="U97" s="22">
        <v>20</v>
      </c>
      <c r="V97" s="24">
        <v>1</v>
      </c>
      <c r="W97" s="24" t="str">
        <f t="shared" si="7"/>
        <v>Ventolina</v>
      </c>
      <c r="X97" s="24" t="s">
        <v>65</v>
      </c>
      <c r="Y97" s="24">
        <f t="shared" si="8"/>
        <v>135.5</v>
      </c>
      <c r="Z97" s="25">
        <v>0</v>
      </c>
      <c r="AA97" s="25">
        <v>0</v>
      </c>
      <c r="AB97" s="25">
        <f t="shared" si="9"/>
        <v>0</v>
      </c>
      <c r="AD97" s="26">
        <v>5</v>
      </c>
      <c r="AE97" s="26" t="s">
        <v>77</v>
      </c>
      <c r="AF97" s="27">
        <v>28.9</v>
      </c>
      <c r="AG97" s="27">
        <v>28.9</v>
      </c>
      <c r="AH97" s="27">
        <v>28.7</v>
      </c>
      <c r="AI97" s="5">
        <v>25</v>
      </c>
      <c r="AJ97" s="6">
        <v>1004.6</v>
      </c>
      <c r="AK97" s="28">
        <v>8</v>
      </c>
      <c r="AL97" s="28" t="s">
        <v>56</v>
      </c>
      <c r="AM97" s="25">
        <v>0</v>
      </c>
      <c r="AN97" s="98" t="s">
        <v>69</v>
      </c>
    </row>
    <row r="98" spans="1:40">
      <c r="A98" s="17">
        <v>42529</v>
      </c>
      <c r="B98" s="18">
        <v>0.33333333333333298</v>
      </c>
      <c r="C98" s="18">
        <v>0.58333333333333304</v>
      </c>
      <c r="D98" s="19">
        <v>24</v>
      </c>
      <c r="E98" s="19">
        <v>22</v>
      </c>
      <c r="F98" s="19">
        <v>23</v>
      </c>
      <c r="G98" s="5">
        <f>INDEX('Carta Psicrométrica'!B$3:AO$49,MATCH(datos!F98,'Carta Psicrométrica'!A$3:A$49,0),MATCH(datos!E98,'Carta Psicrométrica'!B$2:AO$2,0))</f>
        <v>0</v>
      </c>
      <c r="H98" s="20">
        <v>39</v>
      </c>
      <c r="I98" s="20">
        <v>23</v>
      </c>
      <c r="J98" s="6">
        <v>1015</v>
      </c>
      <c r="K98" s="6">
        <f t="shared" si="12"/>
        <v>761.25</v>
      </c>
      <c r="L98" s="21">
        <v>30</v>
      </c>
      <c r="M98" s="21">
        <v>33</v>
      </c>
      <c r="N98" s="21">
        <v>32</v>
      </c>
      <c r="O98" s="21">
        <v>29</v>
      </c>
      <c r="P98" s="21">
        <v>25</v>
      </c>
      <c r="Q98" s="22">
        <v>64</v>
      </c>
      <c r="R98" s="22">
        <v>55</v>
      </c>
      <c r="S98" s="23">
        <f t="shared" si="10"/>
        <v>9</v>
      </c>
      <c r="T98" s="22">
        <v>35</v>
      </c>
      <c r="U98" s="22">
        <v>20</v>
      </c>
      <c r="V98" s="24">
        <v>0</v>
      </c>
      <c r="W98" s="24" t="str">
        <f t="shared" si="7"/>
        <v>Calma</v>
      </c>
      <c r="X98" s="24" t="s">
        <v>63</v>
      </c>
      <c r="Y98" s="24">
        <f t="shared" si="8"/>
        <v>112.5</v>
      </c>
      <c r="Z98" s="25">
        <v>0</v>
      </c>
      <c r="AA98" s="25">
        <v>0</v>
      </c>
      <c r="AB98" s="25">
        <f t="shared" si="9"/>
        <v>0</v>
      </c>
      <c r="AD98" s="26">
        <v>6</v>
      </c>
      <c r="AE98" s="26" t="s">
        <v>74</v>
      </c>
      <c r="AF98" s="27">
        <v>25.3</v>
      </c>
      <c r="AG98" s="27">
        <v>25.3</v>
      </c>
      <c r="AH98" s="27">
        <v>25.2</v>
      </c>
      <c r="AI98" s="5">
        <v>32</v>
      </c>
      <c r="AJ98" s="6">
        <v>1003.6</v>
      </c>
      <c r="AK98" s="28">
        <v>1.6</v>
      </c>
      <c r="AL98" s="28" t="s">
        <v>68</v>
      </c>
      <c r="AM98" s="25">
        <v>0</v>
      </c>
    </row>
    <row r="99" spans="1:40">
      <c r="A99" s="17">
        <v>42530</v>
      </c>
      <c r="B99" s="18">
        <v>0.33680555555555503</v>
      </c>
      <c r="C99" s="18">
        <v>0.58680555555555602</v>
      </c>
      <c r="D99" s="19">
        <v>26</v>
      </c>
      <c r="E99" s="19">
        <v>21</v>
      </c>
      <c r="F99" s="19">
        <v>25</v>
      </c>
      <c r="G99" s="5">
        <f>INDEX('Carta Psicrométrica'!B$3:AO$49,MATCH(datos!F99,'Carta Psicrométrica'!A$3:A$49,0),MATCH(datos!E99,'Carta Psicrométrica'!B$2:AO$2,0))</f>
        <v>0</v>
      </c>
      <c r="H99" s="20">
        <v>39</v>
      </c>
      <c r="I99" s="20">
        <v>24</v>
      </c>
      <c r="J99" s="6">
        <v>1015</v>
      </c>
      <c r="K99" s="6">
        <f t="shared" si="12"/>
        <v>761.25</v>
      </c>
      <c r="L99" s="21">
        <v>30</v>
      </c>
      <c r="M99" s="21">
        <v>34</v>
      </c>
      <c r="N99" s="21">
        <v>33</v>
      </c>
      <c r="O99" s="21">
        <v>29</v>
      </c>
      <c r="P99" s="21">
        <v>25</v>
      </c>
      <c r="Q99" s="22">
        <v>58</v>
      </c>
      <c r="R99" s="22">
        <v>44</v>
      </c>
      <c r="S99" s="23">
        <f t="shared" si="10"/>
        <v>14</v>
      </c>
      <c r="T99" s="22">
        <v>39</v>
      </c>
      <c r="U99" s="22">
        <v>20</v>
      </c>
      <c r="V99" s="24">
        <v>0</v>
      </c>
      <c r="W99" s="24" t="str">
        <f t="shared" si="7"/>
        <v>Calma</v>
      </c>
      <c r="X99" s="24" t="s">
        <v>65</v>
      </c>
      <c r="Y99" s="24">
        <f t="shared" si="8"/>
        <v>135.5</v>
      </c>
      <c r="Z99" s="25">
        <v>0</v>
      </c>
      <c r="AA99" s="25">
        <v>0</v>
      </c>
      <c r="AB99" s="25">
        <f t="shared" si="9"/>
        <v>0</v>
      </c>
      <c r="AD99" s="26">
        <v>3</v>
      </c>
      <c r="AE99" s="26" t="s">
        <v>70</v>
      </c>
      <c r="AF99" s="27">
        <v>27.3</v>
      </c>
      <c r="AG99" s="27">
        <v>27.3</v>
      </c>
      <c r="AH99" s="27">
        <v>27.3</v>
      </c>
      <c r="AI99" s="5">
        <v>27</v>
      </c>
      <c r="AJ99" s="6">
        <v>1003</v>
      </c>
      <c r="AK99" s="28">
        <v>8</v>
      </c>
      <c r="AL99" s="28" t="s">
        <v>49</v>
      </c>
      <c r="AM99" s="25">
        <v>0</v>
      </c>
      <c r="AN99" s="98" t="s">
        <v>71</v>
      </c>
    </row>
    <row r="100" spans="1:40">
      <c r="A100" s="17">
        <v>42531</v>
      </c>
      <c r="B100" s="18">
        <v>0.33333333333333298</v>
      </c>
      <c r="C100" s="18">
        <v>0.58333333333333304</v>
      </c>
      <c r="D100" s="19">
        <v>28</v>
      </c>
      <c r="E100" s="19">
        <v>21</v>
      </c>
      <c r="F100" s="19">
        <v>26</v>
      </c>
      <c r="G100" s="5">
        <f>INDEX('Carta Psicrométrica'!B$3:AO$49,MATCH(datos!F100,'Carta Psicrométrica'!A$3:A$49,0),MATCH(datos!E100,'Carta Psicrométrica'!B$2:AO$2,0))</f>
        <v>0</v>
      </c>
      <c r="H100" s="20">
        <v>40</v>
      </c>
      <c r="I100" s="20">
        <v>25</v>
      </c>
      <c r="J100" s="6">
        <v>1014</v>
      </c>
      <c r="K100" s="6">
        <f t="shared" si="12"/>
        <v>760.5</v>
      </c>
      <c r="L100" s="21">
        <v>31</v>
      </c>
      <c r="M100" s="21">
        <v>29</v>
      </c>
      <c r="N100" s="21">
        <v>28</v>
      </c>
      <c r="O100" s="21">
        <v>29</v>
      </c>
      <c r="P100" s="21">
        <v>25</v>
      </c>
      <c r="Q100" s="22">
        <v>45</v>
      </c>
      <c r="R100" s="22">
        <v>34</v>
      </c>
      <c r="S100" s="23">
        <f t="shared" si="10"/>
        <v>11</v>
      </c>
      <c r="T100" s="22">
        <v>38</v>
      </c>
      <c r="U100" s="22">
        <v>21</v>
      </c>
      <c r="V100" s="24">
        <v>1</v>
      </c>
      <c r="W100" s="24" t="str">
        <f t="shared" si="7"/>
        <v>Ventolina</v>
      </c>
      <c r="X100" s="24" t="s">
        <v>58</v>
      </c>
      <c r="Y100" s="24">
        <f t="shared" si="8"/>
        <v>270</v>
      </c>
      <c r="Z100" s="25">
        <v>0</v>
      </c>
      <c r="AA100" s="25">
        <v>0</v>
      </c>
      <c r="AB100" s="25">
        <f t="shared" si="9"/>
        <v>0</v>
      </c>
      <c r="AD100" s="26">
        <v>5</v>
      </c>
      <c r="AE100" s="26" t="s">
        <v>76</v>
      </c>
      <c r="AF100" s="27">
        <v>27.4</v>
      </c>
      <c r="AG100" s="27">
        <v>27.4</v>
      </c>
      <c r="AH100" s="27">
        <v>27.2</v>
      </c>
      <c r="AI100" s="5">
        <v>31</v>
      </c>
      <c r="AJ100" s="6">
        <v>1003.1</v>
      </c>
      <c r="AK100" s="28">
        <v>11.3</v>
      </c>
      <c r="AL100" s="28" t="s">
        <v>58</v>
      </c>
      <c r="AM100" s="25">
        <v>0</v>
      </c>
      <c r="AN100" s="98" t="s">
        <v>69</v>
      </c>
    </row>
    <row r="101" spans="1:40">
      <c r="A101" s="17">
        <v>42534</v>
      </c>
      <c r="B101" s="18">
        <v>0.33333333333333298</v>
      </c>
      <c r="C101" s="18">
        <v>0.58333333333333304</v>
      </c>
      <c r="E101" s="19">
        <v>23</v>
      </c>
      <c r="F101" s="19">
        <v>26</v>
      </c>
      <c r="G101" s="5">
        <f>INDEX('Carta Psicrométrica'!B$3:AO$49,MATCH(datos!F101,'Carta Psicrométrica'!A$3:A$49,0),MATCH(datos!E101,'Carta Psicrométrica'!B$2:AO$2,0))</f>
        <v>0</v>
      </c>
      <c r="H101" s="20">
        <v>40</v>
      </c>
      <c r="I101" s="20">
        <v>22</v>
      </c>
      <c r="J101" s="6">
        <v>1015</v>
      </c>
      <c r="K101" s="6">
        <f t="shared" si="12"/>
        <v>761.25</v>
      </c>
      <c r="L101" s="21">
        <v>32</v>
      </c>
      <c r="M101" s="21">
        <v>34</v>
      </c>
      <c r="N101" s="21">
        <v>34</v>
      </c>
      <c r="O101" s="21">
        <v>30</v>
      </c>
      <c r="Q101" s="22">
        <v>115</v>
      </c>
      <c r="R101" s="22">
        <v>83</v>
      </c>
      <c r="S101" s="23">
        <f t="shared" si="10"/>
        <v>32</v>
      </c>
      <c r="T101" s="22">
        <v>32</v>
      </c>
      <c r="U101" s="22">
        <v>21</v>
      </c>
      <c r="V101" s="24">
        <v>1</v>
      </c>
      <c r="W101" s="24" t="str">
        <f t="shared" si="7"/>
        <v>Ventolina</v>
      </c>
      <c r="X101" s="24" t="s">
        <v>58</v>
      </c>
      <c r="Y101" s="24">
        <f t="shared" si="8"/>
        <v>270</v>
      </c>
      <c r="Z101" s="25">
        <v>0</v>
      </c>
      <c r="AA101" s="25">
        <v>0</v>
      </c>
      <c r="AB101" s="25">
        <f t="shared" si="9"/>
        <v>0</v>
      </c>
      <c r="AD101" s="26">
        <v>1</v>
      </c>
      <c r="AE101" s="26" t="s">
        <v>76</v>
      </c>
      <c r="AF101" s="27">
        <v>27.8</v>
      </c>
      <c r="AG101" s="27">
        <v>27.8</v>
      </c>
      <c r="AH101" s="27">
        <v>27.4</v>
      </c>
      <c r="AI101" s="5">
        <v>19</v>
      </c>
      <c r="AJ101" s="6">
        <v>1006.1</v>
      </c>
      <c r="AK101" s="28">
        <v>11.3</v>
      </c>
      <c r="AL101" s="28" t="s">
        <v>49</v>
      </c>
      <c r="AM101" s="25">
        <v>0</v>
      </c>
    </row>
    <row r="102" spans="1:40">
      <c r="A102" s="17">
        <v>42535</v>
      </c>
      <c r="B102" s="18">
        <v>0.33333333333333298</v>
      </c>
      <c r="C102" s="18">
        <v>0.58333333333333304</v>
      </c>
      <c r="D102" s="19">
        <v>26</v>
      </c>
      <c r="E102" s="19">
        <v>21</v>
      </c>
      <c r="F102" s="19">
        <v>23</v>
      </c>
      <c r="G102" s="5">
        <f>INDEX('Carta Psicrométrica'!B$3:AO$49,MATCH(datos!F102,'Carta Psicrométrica'!A$3:A$49,0),MATCH(datos!E102,'Carta Psicrométrica'!B$2:AO$2,0))</f>
        <v>0</v>
      </c>
      <c r="H102" s="20">
        <v>38</v>
      </c>
      <c r="I102" s="20">
        <v>23</v>
      </c>
      <c r="J102" s="6">
        <v>1015</v>
      </c>
      <c r="K102" s="6">
        <f t="shared" si="12"/>
        <v>761.25</v>
      </c>
      <c r="L102" s="21">
        <v>30</v>
      </c>
      <c r="M102" s="21">
        <v>34</v>
      </c>
      <c r="N102" s="21">
        <v>33</v>
      </c>
      <c r="O102" s="21">
        <v>34</v>
      </c>
      <c r="P102" s="21">
        <v>26</v>
      </c>
      <c r="Q102" s="22">
        <v>83</v>
      </c>
      <c r="R102" s="22">
        <v>67</v>
      </c>
      <c r="S102" s="23">
        <f t="shared" si="10"/>
        <v>16</v>
      </c>
      <c r="T102" s="22">
        <v>35</v>
      </c>
      <c r="U102" s="22">
        <v>15</v>
      </c>
      <c r="V102" s="24">
        <v>1</v>
      </c>
      <c r="W102" s="24" t="str">
        <f t="shared" si="7"/>
        <v>Ventolina</v>
      </c>
      <c r="X102" s="24" t="s">
        <v>58</v>
      </c>
      <c r="Y102" s="24">
        <f t="shared" si="8"/>
        <v>270</v>
      </c>
      <c r="Z102" s="25">
        <v>0</v>
      </c>
      <c r="AA102" s="25">
        <v>0</v>
      </c>
      <c r="AB102" s="25">
        <f t="shared" si="9"/>
        <v>0</v>
      </c>
      <c r="AD102" s="26">
        <v>1</v>
      </c>
      <c r="AE102" s="26" t="s">
        <v>78</v>
      </c>
      <c r="AF102" s="27">
        <v>24.5</v>
      </c>
      <c r="AG102" s="27">
        <v>24.5</v>
      </c>
      <c r="AH102" s="27">
        <v>24.3</v>
      </c>
      <c r="AI102" s="5">
        <v>21</v>
      </c>
      <c r="AJ102" s="6">
        <v>1005</v>
      </c>
      <c r="AK102" s="28">
        <v>8</v>
      </c>
      <c r="AL102" s="28" t="s">
        <v>66</v>
      </c>
      <c r="AM102" s="25">
        <v>0</v>
      </c>
      <c r="AN102" s="98" t="s">
        <v>71</v>
      </c>
    </row>
    <row r="103" spans="1:40">
      <c r="A103" s="17">
        <v>42536</v>
      </c>
      <c r="B103" s="18">
        <v>0.34027777777777801</v>
      </c>
      <c r="C103" s="18">
        <v>0.59027777777777801</v>
      </c>
      <c r="D103" s="19">
        <v>24</v>
      </c>
      <c r="E103" s="19">
        <v>16</v>
      </c>
      <c r="F103" s="19">
        <v>15</v>
      </c>
      <c r="G103" s="5">
        <f>INDEX('Carta Psicrométrica'!B$3:AO$49,MATCH(datos!F103,'Carta Psicrométrica'!A$3:A$49,0),MATCH(datos!E103,'Carta Psicrométrica'!B$2:AO$2,0))</f>
        <v>0</v>
      </c>
      <c r="H103" s="20">
        <v>27</v>
      </c>
      <c r="I103" s="20">
        <v>20</v>
      </c>
      <c r="J103" s="6">
        <v>1015</v>
      </c>
      <c r="K103" s="6">
        <f t="shared" si="12"/>
        <v>761.25</v>
      </c>
      <c r="L103" s="21">
        <v>30</v>
      </c>
      <c r="M103" s="21">
        <v>33</v>
      </c>
      <c r="N103" s="21">
        <v>34</v>
      </c>
      <c r="O103" s="21">
        <v>30</v>
      </c>
      <c r="P103" s="21">
        <v>26</v>
      </c>
      <c r="Q103" s="22">
        <v>67</v>
      </c>
      <c r="R103" s="22">
        <v>57</v>
      </c>
      <c r="S103" s="23">
        <f t="shared" si="10"/>
        <v>10</v>
      </c>
      <c r="T103" s="22">
        <v>35</v>
      </c>
      <c r="U103" s="22">
        <v>22</v>
      </c>
      <c r="V103" s="24">
        <v>1</v>
      </c>
      <c r="W103" s="24" t="str">
        <f t="shared" si="7"/>
        <v>Ventolina</v>
      </c>
      <c r="X103" s="24" t="s">
        <v>49</v>
      </c>
      <c r="Y103" s="24">
        <f t="shared" si="8"/>
        <v>247.5</v>
      </c>
      <c r="Z103" s="25">
        <v>0</v>
      </c>
      <c r="AA103" s="25">
        <v>0</v>
      </c>
      <c r="AB103" s="25">
        <f t="shared" si="9"/>
        <v>0</v>
      </c>
      <c r="AD103" s="26">
        <v>1</v>
      </c>
      <c r="AE103" s="26" t="s">
        <v>78</v>
      </c>
      <c r="AF103" s="27">
        <v>25.9</v>
      </c>
      <c r="AG103" s="27">
        <v>25.9</v>
      </c>
      <c r="AH103" s="27">
        <v>25.4</v>
      </c>
      <c r="AI103" s="5">
        <v>18</v>
      </c>
      <c r="AJ103" s="6">
        <v>1003.9</v>
      </c>
      <c r="AK103" s="28">
        <v>6.4</v>
      </c>
      <c r="AL103" s="28" t="s">
        <v>49</v>
      </c>
      <c r="AM103" s="25">
        <v>0</v>
      </c>
      <c r="AN103" s="98" t="s">
        <v>71</v>
      </c>
    </row>
    <row r="104" spans="1:40">
      <c r="A104" s="17">
        <v>42537</v>
      </c>
      <c r="B104" s="18">
        <v>0.33333333333333298</v>
      </c>
      <c r="C104" s="18">
        <v>0.58333333333333304</v>
      </c>
      <c r="D104" s="19">
        <v>27</v>
      </c>
      <c r="E104" s="19">
        <v>14</v>
      </c>
      <c r="F104" s="19">
        <v>25</v>
      </c>
      <c r="G104" s="5">
        <f>INDEX('Carta Psicrométrica'!B$3:AO$49,MATCH(datos!F104,'Carta Psicrométrica'!A$3:A$49,0),MATCH(datos!E104,'Carta Psicrométrica'!B$2:AO$2,0))</f>
        <v>6</v>
      </c>
      <c r="H104" s="20">
        <v>41</v>
      </c>
      <c r="I104" s="20">
        <v>22</v>
      </c>
      <c r="J104" s="6">
        <v>1016</v>
      </c>
      <c r="K104" s="6">
        <f t="shared" si="12"/>
        <v>762</v>
      </c>
      <c r="L104" s="21">
        <v>30</v>
      </c>
      <c r="M104" s="21">
        <v>34</v>
      </c>
      <c r="N104" s="21">
        <v>33</v>
      </c>
      <c r="O104" s="21">
        <v>30</v>
      </c>
      <c r="P104" s="21">
        <v>26</v>
      </c>
      <c r="Q104" s="22">
        <v>57</v>
      </c>
      <c r="R104" s="22">
        <v>43</v>
      </c>
      <c r="S104" s="23">
        <f t="shared" si="10"/>
        <v>14</v>
      </c>
      <c r="T104" s="22">
        <v>47</v>
      </c>
      <c r="U104" s="22">
        <v>17</v>
      </c>
      <c r="V104" s="24">
        <v>1</v>
      </c>
      <c r="W104" s="24" t="str">
        <f t="shared" si="7"/>
        <v>Ventolina</v>
      </c>
      <c r="X104" s="24" t="s">
        <v>60</v>
      </c>
      <c r="Y104" s="24">
        <f t="shared" si="8"/>
        <v>292.5</v>
      </c>
      <c r="Z104" s="25">
        <v>0</v>
      </c>
      <c r="AA104" s="25">
        <v>0</v>
      </c>
      <c r="AB104" s="25">
        <f t="shared" si="9"/>
        <v>0</v>
      </c>
      <c r="AD104" s="26">
        <v>0</v>
      </c>
      <c r="AE104" s="26">
        <v>0</v>
      </c>
      <c r="AF104" s="27">
        <v>26</v>
      </c>
      <c r="AG104" s="27">
        <v>26</v>
      </c>
      <c r="AH104" s="27">
        <v>25.8</v>
      </c>
      <c r="AI104" s="5">
        <v>12</v>
      </c>
      <c r="AJ104" s="6">
        <v>1005.8</v>
      </c>
      <c r="AK104" s="28">
        <v>8</v>
      </c>
      <c r="AL104" s="28" t="s">
        <v>49</v>
      </c>
      <c r="AM104" s="25">
        <v>0</v>
      </c>
      <c r="AN104" s="98" t="s">
        <v>71</v>
      </c>
    </row>
    <row r="105" spans="1:40">
      <c r="A105" s="17">
        <v>42538</v>
      </c>
      <c r="B105" s="18">
        <v>0.33333333333333298</v>
      </c>
      <c r="C105" s="18">
        <v>0.58333333333333304</v>
      </c>
      <c r="D105" s="19">
        <v>26.5</v>
      </c>
      <c r="E105" s="19">
        <v>13</v>
      </c>
      <c r="F105" s="19">
        <v>24</v>
      </c>
      <c r="G105" s="5">
        <f>INDEX('Carta Psicrométrica'!B$3:AO$49,MATCH(datos!F105,'Carta Psicrométrica'!A$3:A$49,0),MATCH(datos!E105,'Carta Psicrométrica'!B$2:AO$2,0))</f>
        <v>9</v>
      </c>
      <c r="H105" s="20">
        <v>39</v>
      </c>
      <c r="I105" s="20">
        <v>21</v>
      </c>
      <c r="J105" s="6">
        <v>1017</v>
      </c>
      <c r="K105" s="6">
        <f t="shared" si="12"/>
        <v>762.75</v>
      </c>
      <c r="L105" s="21">
        <v>30</v>
      </c>
      <c r="M105" s="21">
        <v>34</v>
      </c>
      <c r="N105" s="21">
        <v>33</v>
      </c>
      <c r="O105" s="21">
        <v>25</v>
      </c>
      <c r="P105" s="21">
        <v>21</v>
      </c>
      <c r="Q105" s="22">
        <v>43</v>
      </c>
      <c r="R105" s="22">
        <v>34</v>
      </c>
      <c r="S105" s="23">
        <f t="shared" si="10"/>
        <v>9</v>
      </c>
      <c r="T105" s="22">
        <v>35</v>
      </c>
      <c r="U105" s="22">
        <v>17</v>
      </c>
      <c r="V105" s="24">
        <v>0</v>
      </c>
      <c r="W105" s="24" t="str">
        <f t="shared" si="7"/>
        <v>Calma</v>
      </c>
      <c r="X105" s="24" t="s">
        <v>58</v>
      </c>
      <c r="Y105" s="24">
        <f t="shared" si="8"/>
        <v>270</v>
      </c>
      <c r="Z105" s="25">
        <v>0</v>
      </c>
      <c r="AA105" s="25">
        <v>0</v>
      </c>
      <c r="AB105" s="25">
        <f t="shared" si="9"/>
        <v>0</v>
      </c>
      <c r="AD105" s="26">
        <v>0</v>
      </c>
      <c r="AE105" s="26">
        <v>0</v>
      </c>
      <c r="AF105" s="27">
        <v>25.2</v>
      </c>
      <c r="AG105" s="27">
        <v>25.2</v>
      </c>
      <c r="AH105" s="27">
        <v>25</v>
      </c>
      <c r="AI105" s="5">
        <v>13</v>
      </c>
      <c r="AJ105" s="6">
        <v>1006.9</v>
      </c>
      <c r="AK105" s="28">
        <v>8</v>
      </c>
      <c r="AL105" s="28" t="s">
        <v>49</v>
      </c>
      <c r="AM105" s="25">
        <v>0</v>
      </c>
      <c r="AN105" s="98" t="s">
        <v>71</v>
      </c>
    </row>
    <row r="106" spans="1:40">
      <c r="A106" s="17">
        <v>42541</v>
      </c>
      <c r="B106" s="18">
        <v>0.33333333333333298</v>
      </c>
      <c r="C106" s="18">
        <v>0.58333333333333304</v>
      </c>
      <c r="D106" s="19">
        <v>27</v>
      </c>
      <c r="E106" s="19">
        <v>17</v>
      </c>
      <c r="F106" s="19">
        <v>24</v>
      </c>
      <c r="G106" s="5">
        <f>INDEX('Carta Psicrométrica'!B$3:AO$49,MATCH(datos!F106,'Carta Psicrométrica'!A$3:A$49,0),MATCH(datos!E106,'Carta Psicrométrica'!B$2:AO$2,0))</f>
        <v>0</v>
      </c>
      <c r="H106" s="20">
        <v>44</v>
      </c>
      <c r="I106" s="20">
        <v>23</v>
      </c>
      <c r="J106" s="6">
        <v>1018</v>
      </c>
      <c r="K106" s="6">
        <f t="shared" si="12"/>
        <v>763.5</v>
      </c>
      <c r="L106" s="21">
        <v>31</v>
      </c>
      <c r="M106" s="21">
        <v>34</v>
      </c>
      <c r="N106" s="21">
        <v>33</v>
      </c>
      <c r="O106" s="21">
        <v>31</v>
      </c>
      <c r="P106" s="21">
        <v>26</v>
      </c>
      <c r="Q106" s="22">
        <v>130</v>
      </c>
      <c r="R106" s="22">
        <v>95</v>
      </c>
      <c r="S106" s="23">
        <f t="shared" si="10"/>
        <v>35</v>
      </c>
      <c r="T106" s="22">
        <v>34</v>
      </c>
      <c r="U106" s="22">
        <v>21</v>
      </c>
      <c r="V106" s="24">
        <v>0</v>
      </c>
      <c r="W106" s="24" t="str">
        <f t="shared" si="7"/>
        <v>Calma</v>
      </c>
      <c r="X106" s="24" t="s">
        <v>59</v>
      </c>
      <c r="Y106" s="24">
        <f t="shared" si="8"/>
        <v>45</v>
      </c>
      <c r="Z106" s="25">
        <v>0</v>
      </c>
      <c r="AA106" s="25">
        <v>0</v>
      </c>
      <c r="AB106" s="25">
        <f t="shared" si="9"/>
        <v>0</v>
      </c>
      <c r="AD106" s="26">
        <v>0</v>
      </c>
      <c r="AE106" s="26">
        <v>0</v>
      </c>
      <c r="AF106" s="27">
        <v>26.3</v>
      </c>
      <c r="AG106" s="27">
        <v>26.3</v>
      </c>
      <c r="AH106" s="27">
        <v>26.2</v>
      </c>
      <c r="AI106" s="5">
        <v>32</v>
      </c>
      <c r="AJ106" s="6">
        <v>1011</v>
      </c>
      <c r="AK106" s="28">
        <v>6.4</v>
      </c>
      <c r="AL106" s="28" t="s">
        <v>51</v>
      </c>
      <c r="AM106" s="25">
        <v>0</v>
      </c>
      <c r="AN106" s="98" t="s">
        <v>71</v>
      </c>
    </row>
    <row r="107" spans="1:40">
      <c r="A107" s="17">
        <v>42542</v>
      </c>
      <c r="B107" s="18">
        <v>0.33333333333333298</v>
      </c>
      <c r="C107" s="18">
        <v>0.58333333333333304</v>
      </c>
      <c r="D107" s="19">
        <v>21</v>
      </c>
      <c r="E107" s="19">
        <v>20</v>
      </c>
      <c r="F107" s="19">
        <v>25</v>
      </c>
      <c r="G107" s="5">
        <f>INDEX('Carta Psicrométrica'!B$3:AO$49,MATCH(datos!F107,'Carta Psicrométrica'!A$3:A$49,0),MATCH(datos!E107,'Carta Psicrométrica'!B$2:AO$2,0))</f>
        <v>0</v>
      </c>
      <c r="H107" s="20">
        <v>38.5</v>
      </c>
      <c r="I107" s="20">
        <v>24</v>
      </c>
      <c r="J107" s="6">
        <v>1018</v>
      </c>
      <c r="K107" s="6">
        <f t="shared" si="12"/>
        <v>763.5</v>
      </c>
      <c r="L107" s="21">
        <v>32</v>
      </c>
      <c r="M107" s="21">
        <v>35</v>
      </c>
      <c r="N107" s="21">
        <v>34</v>
      </c>
      <c r="O107" s="21">
        <v>30</v>
      </c>
      <c r="P107" s="21">
        <v>32</v>
      </c>
      <c r="Q107" s="22">
        <v>95</v>
      </c>
      <c r="R107" s="22">
        <v>84</v>
      </c>
      <c r="S107" s="23">
        <f t="shared" si="10"/>
        <v>11</v>
      </c>
      <c r="T107" s="22">
        <v>48</v>
      </c>
      <c r="U107" s="22">
        <v>22</v>
      </c>
      <c r="V107" s="24">
        <v>0</v>
      </c>
      <c r="W107" s="24" t="str">
        <f t="shared" si="7"/>
        <v>Calma</v>
      </c>
      <c r="X107" s="24" t="s">
        <v>59</v>
      </c>
      <c r="Y107" s="24">
        <f t="shared" si="8"/>
        <v>45</v>
      </c>
      <c r="Z107" s="25">
        <v>0</v>
      </c>
      <c r="AA107" s="25">
        <v>0</v>
      </c>
      <c r="AB107" s="25">
        <f t="shared" si="9"/>
        <v>0</v>
      </c>
      <c r="AD107" s="26">
        <v>1</v>
      </c>
      <c r="AE107" s="26" t="s">
        <v>70</v>
      </c>
      <c r="AF107" s="27">
        <v>34.200000000000003</v>
      </c>
      <c r="AG107" s="27">
        <v>34.299999999999997</v>
      </c>
      <c r="AH107" s="27">
        <v>34.200000000000003</v>
      </c>
      <c r="AI107" s="5">
        <v>18</v>
      </c>
      <c r="AJ107" s="6">
        <v>1003</v>
      </c>
      <c r="AK107" s="28">
        <v>3.2</v>
      </c>
      <c r="AL107" s="28" t="s">
        <v>51</v>
      </c>
      <c r="AM107" s="25">
        <v>0</v>
      </c>
      <c r="AN107" s="98" t="s">
        <v>71</v>
      </c>
    </row>
    <row r="108" spans="1:40">
      <c r="A108" s="17">
        <v>42543</v>
      </c>
      <c r="B108" s="18">
        <v>0.33680555555555503</v>
      </c>
      <c r="C108" s="18">
        <v>0.58680555555555602</v>
      </c>
      <c r="D108" s="19">
        <v>30</v>
      </c>
      <c r="E108" s="19">
        <v>20</v>
      </c>
      <c r="F108" s="19">
        <v>27</v>
      </c>
      <c r="G108" s="5">
        <f>INDEX('Carta Psicrométrica'!B$3:AO$49,MATCH(datos!F108,'Carta Psicrométrica'!A$3:A$49,0),MATCH(datos!E108,'Carta Psicrométrica'!B$2:AO$2,0))</f>
        <v>0</v>
      </c>
      <c r="H108" s="20">
        <v>38.5</v>
      </c>
      <c r="I108" s="20">
        <v>20</v>
      </c>
      <c r="J108" s="6">
        <v>1018</v>
      </c>
      <c r="K108" s="6">
        <f t="shared" si="12"/>
        <v>763.5</v>
      </c>
      <c r="L108" s="21">
        <v>32</v>
      </c>
      <c r="M108" s="21">
        <v>35</v>
      </c>
      <c r="N108" s="21">
        <v>34</v>
      </c>
      <c r="O108" s="21">
        <v>30</v>
      </c>
      <c r="P108" s="21">
        <v>27</v>
      </c>
      <c r="Q108" s="22">
        <v>84</v>
      </c>
      <c r="R108" s="22">
        <v>75</v>
      </c>
      <c r="S108" s="23">
        <f t="shared" si="10"/>
        <v>9</v>
      </c>
      <c r="T108" s="22">
        <v>39</v>
      </c>
      <c r="U108" s="22">
        <v>21</v>
      </c>
      <c r="V108" s="24">
        <v>0</v>
      </c>
      <c r="W108" s="24" t="str">
        <f t="shared" si="7"/>
        <v>Calma</v>
      </c>
      <c r="X108" s="24" t="s">
        <v>56</v>
      </c>
      <c r="Y108" s="24">
        <f t="shared" si="8"/>
        <v>67.5</v>
      </c>
      <c r="Z108" s="25">
        <v>0</v>
      </c>
      <c r="AA108" s="25">
        <v>0</v>
      </c>
      <c r="AB108" s="25">
        <f t="shared" si="9"/>
        <v>0</v>
      </c>
      <c r="AD108" s="26">
        <v>1</v>
      </c>
      <c r="AE108" s="26">
        <v>0</v>
      </c>
      <c r="AF108" s="27">
        <v>28.9</v>
      </c>
      <c r="AG108" s="27">
        <v>28.9</v>
      </c>
      <c r="AH108" s="27">
        <v>28.9</v>
      </c>
      <c r="AI108" s="5">
        <v>28</v>
      </c>
      <c r="AJ108" s="6">
        <v>1004.5</v>
      </c>
      <c r="AK108" s="28">
        <v>3.2</v>
      </c>
      <c r="AL108" s="28" t="s">
        <v>63</v>
      </c>
      <c r="AM108" s="25">
        <v>0</v>
      </c>
      <c r="AN108" s="98" t="s">
        <v>71</v>
      </c>
    </row>
    <row r="109" spans="1:40">
      <c r="A109" s="17">
        <v>42544</v>
      </c>
      <c r="B109" s="18">
        <v>0.33333333333333298</v>
      </c>
      <c r="C109" s="18">
        <v>0.58333333333333304</v>
      </c>
      <c r="D109" s="19">
        <v>32</v>
      </c>
      <c r="E109" s="19">
        <v>21</v>
      </c>
      <c r="F109" s="19">
        <v>29</v>
      </c>
      <c r="G109" s="5">
        <f>INDEX('Carta Psicrométrica'!B$3:AO$49,MATCH(datos!F109,'Carta Psicrométrica'!A$3:A$49,0),MATCH(datos!E109,'Carta Psicrométrica'!B$2:AO$2,0))</f>
        <v>0</v>
      </c>
      <c r="H109" s="20">
        <v>43</v>
      </c>
      <c r="I109" s="20">
        <v>28</v>
      </c>
      <c r="J109" s="6">
        <v>1015</v>
      </c>
      <c r="K109" s="6">
        <f t="shared" si="12"/>
        <v>761.25</v>
      </c>
      <c r="L109" s="21">
        <v>33</v>
      </c>
      <c r="M109" s="21">
        <v>36</v>
      </c>
      <c r="N109" s="21">
        <v>34</v>
      </c>
      <c r="O109" s="21">
        <v>31</v>
      </c>
      <c r="P109" s="21">
        <v>27</v>
      </c>
      <c r="Q109" s="22">
        <v>75</v>
      </c>
      <c r="R109" s="22">
        <v>63</v>
      </c>
      <c r="S109" s="23">
        <f t="shared" si="10"/>
        <v>12</v>
      </c>
      <c r="T109" s="22">
        <v>39</v>
      </c>
      <c r="U109" s="22">
        <v>22</v>
      </c>
      <c r="V109" s="24">
        <v>0</v>
      </c>
      <c r="W109" s="24" t="str">
        <f t="shared" si="7"/>
        <v>Calma</v>
      </c>
      <c r="X109" s="24" t="s">
        <v>60</v>
      </c>
      <c r="Y109" s="24">
        <f t="shared" si="8"/>
        <v>292.5</v>
      </c>
      <c r="Z109" s="25">
        <v>0</v>
      </c>
      <c r="AA109" s="25">
        <v>0</v>
      </c>
      <c r="AB109" s="25">
        <f t="shared" si="9"/>
        <v>0</v>
      </c>
      <c r="AD109" s="26">
        <v>0</v>
      </c>
      <c r="AE109" s="26">
        <v>0</v>
      </c>
      <c r="AF109" s="27">
        <v>30.4</v>
      </c>
      <c r="AG109" s="27">
        <v>30.8</v>
      </c>
      <c r="AH109" s="27">
        <v>30.4</v>
      </c>
      <c r="AI109" s="5">
        <v>26</v>
      </c>
      <c r="AJ109" s="6">
        <v>1003.7</v>
      </c>
      <c r="AK109" s="28">
        <v>3.2</v>
      </c>
      <c r="AL109" s="28" t="s">
        <v>47</v>
      </c>
      <c r="AM109" s="25">
        <v>0</v>
      </c>
      <c r="AN109" s="98" t="s">
        <v>71</v>
      </c>
    </row>
    <row r="110" spans="1:40">
      <c r="A110" s="17">
        <v>42545</v>
      </c>
      <c r="B110" s="18">
        <v>0.34027777777777801</v>
      </c>
      <c r="C110" s="18">
        <v>0.59027777777777801</v>
      </c>
      <c r="D110" s="19">
        <v>29</v>
      </c>
      <c r="E110" s="19">
        <v>20</v>
      </c>
      <c r="F110" s="19">
        <v>27</v>
      </c>
      <c r="G110" s="5">
        <f>INDEX('Carta Psicrométrica'!B$3:AO$49,MATCH(datos!F110,'Carta Psicrométrica'!A$3:A$49,0),MATCH(datos!E110,'Carta Psicrométrica'!B$2:AO$2,0))</f>
        <v>0</v>
      </c>
      <c r="H110" s="20">
        <v>43</v>
      </c>
      <c r="I110" s="20">
        <v>25</v>
      </c>
      <c r="J110" s="6">
        <v>1015</v>
      </c>
      <c r="K110" s="6">
        <f t="shared" si="12"/>
        <v>761.25</v>
      </c>
      <c r="L110" s="21">
        <v>32</v>
      </c>
      <c r="M110" s="21">
        <v>31</v>
      </c>
      <c r="N110" s="21">
        <v>35</v>
      </c>
      <c r="O110" s="21">
        <v>31</v>
      </c>
      <c r="P110" s="21">
        <v>27</v>
      </c>
      <c r="Q110" s="22">
        <v>63</v>
      </c>
      <c r="R110" s="22">
        <v>55</v>
      </c>
      <c r="S110" s="23">
        <f t="shared" si="10"/>
        <v>12.064</v>
      </c>
      <c r="T110" s="22">
        <v>39</v>
      </c>
      <c r="U110" s="22">
        <v>20</v>
      </c>
      <c r="V110" s="24">
        <v>0</v>
      </c>
      <c r="W110" s="24" t="str">
        <f t="shared" si="7"/>
        <v>Calma</v>
      </c>
      <c r="X110" s="24" t="s">
        <v>59</v>
      </c>
      <c r="Y110" s="24">
        <f t="shared" si="8"/>
        <v>45</v>
      </c>
      <c r="Z110" s="25">
        <v>0.16</v>
      </c>
      <c r="AA110" s="25">
        <v>0.79</v>
      </c>
      <c r="AB110" s="25">
        <f t="shared" si="9"/>
        <v>4.0640000000000001</v>
      </c>
      <c r="AD110" s="26">
        <v>6</v>
      </c>
      <c r="AE110" s="26" t="s">
        <v>79</v>
      </c>
      <c r="AF110" s="27">
        <v>28.6</v>
      </c>
      <c r="AG110" s="27">
        <v>28.6</v>
      </c>
      <c r="AH110" s="27">
        <v>28.4</v>
      </c>
      <c r="AI110" s="5">
        <v>36</v>
      </c>
      <c r="AJ110" s="6">
        <v>1004.7</v>
      </c>
      <c r="AK110" s="28">
        <v>6.4</v>
      </c>
      <c r="AL110" s="28" t="s">
        <v>49</v>
      </c>
      <c r="AM110" s="25">
        <v>0</v>
      </c>
      <c r="AN110" s="98" t="s">
        <v>71</v>
      </c>
    </row>
    <row r="111" spans="1:40">
      <c r="A111" s="17">
        <v>42548</v>
      </c>
      <c r="B111" s="18">
        <v>0.33333333333333298</v>
      </c>
      <c r="C111" s="18">
        <v>0.58333333333333304</v>
      </c>
      <c r="D111" s="19">
        <v>27</v>
      </c>
      <c r="E111" s="19">
        <v>23</v>
      </c>
      <c r="F111" s="19">
        <v>24</v>
      </c>
      <c r="G111" s="5">
        <f>INDEX('Carta Psicrométrica'!B$3:AO$49,MATCH(datos!F111,'Carta Psicrométrica'!A$3:A$49,0),MATCH(datos!E111,'Carta Psicrométrica'!B$2:AO$2,0))</f>
        <v>0</v>
      </c>
      <c r="H111" s="20">
        <v>40</v>
      </c>
      <c r="I111" s="20">
        <v>21</v>
      </c>
      <c r="J111" s="6">
        <v>1016</v>
      </c>
      <c r="K111" s="6">
        <f t="shared" si="12"/>
        <v>762</v>
      </c>
      <c r="L111" s="21">
        <v>27</v>
      </c>
      <c r="M111" s="21">
        <v>32</v>
      </c>
      <c r="N111" s="21">
        <v>31</v>
      </c>
      <c r="O111" s="21">
        <v>29</v>
      </c>
      <c r="P111" s="21">
        <v>27</v>
      </c>
      <c r="Q111" s="22">
        <v>121</v>
      </c>
      <c r="R111" s="22">
        <v>105</v>
      </c>
      <c r="S111" s="23">
        <f t="shared" si="10"/>
        <v>24.128</v>
      </c>
      <c r="T111" s="22">
        <v>36</v>
      </c>
      <c r="U111" s="22">
        <v>21</v>
      </c>
      <c r="V111" s="24">
        <v>1</v>
      </c>
      <c r="W111" s="24" t="str">
        <f t="shared" si="7"/>
        <v>Ventolina</v>
      </c>
      <c r="X111" s="24" t="s">
        <v>67</v>
      </c>
      <c r="Y111" s="24">
        <f t="shared" si="8"/>
        <v>337.5</v>
      </c>
      <c r="Z111" s="25">
        <v>0.32</v>
      </c>
      <c r="AA111" s="25">
        <v>1.4</v>
      </c>
      <c r="AB111" s="25">
        <f t="shared" si="9"/>
        <v>8.1280000000000001</v>
      </c>
      <c r="AD111" s="26">
        <v>3</v>
      </c>
      <c r="AE111" s="26" t="s">
        <v>80</v>
      </c>
      <c r="AF111" s="27">
        <v>26.1</v>
      </c>
      <c r="AG111" s="27">
        <v>26.1</v>
      </c>
      <c r="AH111" s="27">
        <v>26.1</v>
      </c>
      <c r="AI111" s="5">
        <v>52</v>
      </c>
      <c r="AJ111" s="6">
        <v>1010.5</v>
      </c>
      <c r="AK111" s="28">
        <v>64</v>
      </c>
      <c r="AL111" s="28" t="s">
        <v>59</v>
      </c>
      <c r="AM111" s="25">
        <v>0</v>
      </c>
      <c r="AN111" s="98" t="s">
        <v>71</v>
      </c>
    </row>
    <row r="112" spans="1:40">
      <c r="A112" s="17">
        <v>42549</v>
      </c>
      <c r="B112" s="18">
        <v>0.33333333333333298</v>
      </c>
      <c r="C112" s="18">
        <v>0.58333333333333304</v>
      </c>
      <c r="D112" s="19">
        <v>24</v>
      </c>
      <c r="E112" s="19">
        <v>22</v>
      </c>
      <c r="F112" s="19">
        <v>21</v>
      </c>
      <c r="G112" s="5">
        <f>INDEX('Carta Psicrométrica'!B$3:AO$49,MATCH(datos!F112,'Carta Psicrométrica'!A$3:A$49,0),MATCH(datos!E112,'Carta Psicrométrica'!B$2:AO$2,0))</f>
        <v>0</v>
      </c>
      <c r="H112" s="20">
        <v>36</v>
      </c>
      <c r="I112" s="20">
        <v>22</v>
      </c>
      <c r="J112" s="6">
        <v>1016</v>
      </c>
      <c r="K112" s="6">
        <f t="shared" si="12"/>
        <v>762</v>
      </c>
      <c r="L112" s="21">
        <v>28</v>
      </c>
      <c r="M112" s="21">
        <v>32</v>
      </c>
      <c r="N112" s="21">
        <v>31</v>
      </c>
      <c r="O112" s="21">
        <v>29</v>
      </c>
      <c r="P112" s="21">
        <v>27</v>
      </c>
      <c r="Q112" s="22">
        <v>105</v>
      </c>
      <c r="R112" s="22">
        <v>97</v>
      </c>
      <c r="S112" s="23">
        <f t="shared" si="10"/>
        <v>8</v>
      </c>
      <c r="T112" s="22">
        <v>34</v>
      </c>
      <c r="U112" s="22">
        <v>22</v>
      </c>
      <c r="V112" s="24">
        <v>1</v>
      </c>
      <c r="W112" s="24" t="str">
        <f t="shared" si="7"/>
        <v>Ventolina</v>
      </c>
      <c r="X112" s="24" t="s">
        <v>51</v>
      </c>
      <c r="Y112" s="24">
        <f t="shared" si="8"/>
        <v>90</v>
      </c>
      <c r="Z112" s="25">
        <v>0</v>
      </c>
      <c r="AA112" s="25">
        <v>0</v>
      </c>
      <c r="AB112" s="25">
        <f t="shared" si="9"/>
        <v>0</v>
      </c>
      <c r="AD112" s="26">
        <v>6</v>
      </c>
      <c r="AE112" s="26" t="s">
        <v>81</v>
      </c>
      <c r="AF112" s="27">
        <v>24.1</v>
      </c>
      <c r="AG112" s="27">
        <v>24.2</v>
      </c>
      <c r="AH112" s="27">
        <v>24.1</v>
      </c>
      <c r="AI112" s="5">
        <v>60</v>
      </c>
      <c r="AJ112" s="6">
        <v>1011.8</v>
      </c>
      <c r="AK112" s="28">
        <v>11.3</v>
      </c>
      <c r="AL112" s="28" t="s">
        <v>53</v>
      </c>
      <c r="AM112" s="25">
        <v>0</v>
      </c>
      <c r="AN112" s="98" t="s">
        <v>71</v>
      </c>
    </row>
    <row r="113" spans="1:40">
      <c r="A113" s="17">
        <v>42550</v>
      </c>
      <c r="B113" s="18">
        <v>0.33333333333333298</v>
      </c>
      <c r="C113" s="18">
        <v>0.58333333333333304</v>
      </c>
      <c r="D113" s="19">
        <v>25</v>
      </c>
      <c r="E113" s="19">
        <v>21</v>
      </c>
      <c r="F113" s="19">
        <v>22</v>
      </c>
      <c r="G113" s="5">
        <f>INDEX('Carta Psicrométrica'!B$3:AO$49,MATCH(datos!F113,'Carta Psicrométrica'!A$3:A$49,0),MATCH(datos!E113,'Carta Psicrométrica'!B$2:AO$2,0))</f>
        <v>0</v>
      </c>
      <c r="H113" s="20">
        <v>36</v>
      </c>
      <c r="I113" s="20">
        <v>21</v>
      </c>
      <c r="J113" s="6">
        <v>1016</v>
      </c>
      <c r="K113" s="6">
        <f t="shared" si="12"/>
        <v>762</v>
      </c>
      <c r="L113" s="21">
        <v>25</v>
      </c>
      <c r="M113" s="21">
        <v>29</v>
      </c>
      <c r="N113" s="21">
        <v>30</v>
      </c>
      <c r="O113" s="21">
        <v>29</v>
      </c>
      <c r="P113" s="21">
        <v>27</v>
      </c>
      <c r="Q113" s="22">
        <v>97</v>
      </c>
      <c r="R113" s="22">
        <v>97</v>
      </c>
      <c r="S113" s="23">
        <f t="shared" si="10"/>
        <v>0.30480000000000018</v>
      </c>
      <c r="T113" s="22">
        <v>30</v>
      </c>
      <c r="U113" s="22">
        <v>21</v>
      </c>
      <c r="V113" s="24">
        <v>1</v>
      </c>
      <c r="W113" s="24" t="str">
        <f t="shared" si="7"/>
        <v>Ventolina</v>
      </c>
      <c r="X113" s="24" t="s">
        <v>51</v>
      </c>
      <c r="Y113" s="24">
        <f t="shared" si="8"/>
        <v>90</v>
      </c>
      <c r="Z113" s="25">
        <v>1.2E-2</v>
      </c>
      <c r="AA113" s="25">
        <v>0.52</v>
      </c>
      <c r="AB113" s="25">
        <f t="shared" si="9"/>
        <v>0.30480000000000002</v>
      </c>
      <c r="AD113" s="26">
        <v>1</v>
      </c>
      <c r="AE113" s="26" t="s">
        <v>70</v>
      </c>
      <c r="AF113" s="27">
        <v>24.5</v>
      </c>
      <c r="AG113" s="27">
        <v>24.6</v>
      </c>
      <c r="AH113" s="27">
        <v>24.5</v>
      </c>
      <c r="AJ113" s="6">
        <v>1011.7</v>
      </c>
      <c r="AK113" s="28">
        <v>11.3</v>
      </c>
      <c r="AL113" s="28" t="s">
        <v>64</v>
      </c>
      <c r="AM113" s="25">
        <v>1</v>
      </c>
      <c r="AN113" s="98" t="s">
        <v>71</v>
      </c>
    </row>
    <row r="114" spans="1:40">
      <c r="A114" s="17">
        <v>42551</v>
      </c>
      <c r="B114" s="18">
        <v>0.33333333333333298</v>
      </c>
      <c r="C114" s="18">
        <v>0.58333333333333304</v>
      </c>
      <c r="D114" s="19">
        <v>26</v>
      </c>
      <c r="E114" s="19">
        <v>21</v>
      </c>
      <c r="F114" s="19">
        <v>23</v>
      </c>
      <c r="G114" s="5">
        <f>INDEX('Carta Psicrométrica'!B$3:AO$49,MATCH(datos!F114,'Carta Psicrométrica'!A$3:A$49,0),MATCH(datos!E114,'Carta Psicrométrica'!B$2:AO$2,0))</f>
        <v>0</v>
      </c>
      <c r="H114" s="20">
        <v>37</v>
      </c>
      <c r="I114" s="20">
        <v>24</v>
      </c>
      <c r="J114" s="6">
        <v>1016</v>
      </c>
      <c r="K114" s="6">
        <f t="shared" si="12"/>
        <v>762</v>
      </c>
      <c r="L114" s="21">
        <v>29</v>
      </c>
      <c r="M114" s="21">
        <v>32</v>
      </c>
      <c r="N114" s="21">
        <v>31</v>
      </c>
      <c r="O114" s="21">
        <v>29</v>
      </c>
      <c r="P114" s="21">
        <v>27</v>
      </c>
      <c r="Q114" s="22">
        <v>97</v>
      </c>
      <c r="R114" s="22">
        <v>87</v>
      </c>
      <c r="S114" s="23">
        <f t="shared" si="10"/>
        <v>10</v>
      </c>
      <c r="T114" s="22">
        <v>50</v>
      </c>
      <c r="U114" s="22">
        <v>20</v>
      </c>
      <c r="V114" s="24">
        <v>0</v>
      </c>
      <c r="W114" s="24" t="str">
        <f t="shared" si="7"/>
        <v>Calma</v>
      </c>
      <c r="X114" s="24" t="s">
        <v>51</v>
      </c>
      <c r="Y114" s="24">
        <f t="shared" si="8"/>
        <v>90</v>
      </c>
      <c r="Z114" s="25">
        <v>0</v>
      </c>
      <c r="AA114" s="25">
        <v>0</v>
      </c>
      <c r="AB114" s="25">
        <f t="shared" si="9"/>
        <v>0</v>
      </c>
      <c r="AD114" s="26">
        <v>6</v>
      </c>
      <c r="AE114" s="26" t="s">
        <v>82</v>
      </c>
      <c r="AF114" s="27">
        <v>25.9</v>
      </c>
      <c r="AG114" s="27">
        <v>25.9</v>
      </c>
      <c r="AH114" s="27">
        <v>25.9</v>
      </c>
      <c r="AI114" s="5">
        <v>43</v>
      </c>
      <c r="AJ114" s="6">
        <v>1007.4</v>
      </c>
      <c r="AK114" s="28">
        <v>3.2</v>
      </c>
      <c r="AL114" s="28" t="s">
        <v>51</v>
      </c>
      <c r="AM114" s="25">
        <v>0</v>
      </c>
      <c r="AN114" s="98" t="s">
        <v>69</v>
      </c>
    </row>
    <row r="115" spans="1:40">
      <c r="A115" s="17">
        <v>42552</v>
      </c>
      <c r="B115" s="18">
        <v>0.33333333333333298</v>
      </c>
      <c r="C115" s="18">
        <v>0.58333333333333304</v>
      </c>
      <c r="D115" s="19">
        <v>22</v>
      </c>
      <c r="E115" s="19">
        <v>21</v>
      </c>
      <c r="F115" s="19">
        <v>22</v>
      </c>
      <c r="G115" s="5">
        <f>INDEX('Carta Psicrométrica'!B$3:AO$49,MATCH(datos!F115,'Carta Psicrométrica'!A$3:A$49,0),MATCH(datos!E115,'Carta Psicrométrica'!B$2:AO$2,0))</f>
        <v>0</v>
      </c>
      <c r="H115" s="20">
        <v>37</v>
      </c>
      <c r="I115" s="20">
        <v>24</v>
      </c>
      <c r="J115" s="6">
        <v>1015</v>
      </c>
      <c r="K115" s="6">
        <f t="shared" si="12"/>
        <v>761.25</v>
      </c>
      <c r="L115" s="21">
        <v>29</v>
      </c>
      <c r="M115" s="21">
        <v>32</v>
      </c>
      <c r="N115" s="21">
        <v>31</v>
      </c>
      <c r="O115" s="21">
        <v>29</v>
      </c>
      <c r="P115" s="21">
        <v>26</v>
      </c>
      <c r="Q115" s="22">
        <v>88</v>
      </c>
      <c r="R115" s="22">
        <v>79</v>
      </c>
      <c r="S115" s="23">
        <f t="shared" si="10"/>
        <v>9</v>
      </c>
      <c r="T115" s="22">
        <v>34</v>
      </c>
      <c r="U115" s="22">
        <v>21</v>
      </c>
      <c r="V115" s="24">
        <v>3</v>
      </c>
      <c r="W115" s="24" t="str">
        <f t="shared" si="7"/>
        <v>Brisa Leve</v>
      </c>
      <c r="X115" s="24" t="s">
        <v>49</v>
      </c>
      <c r="Y115" s="24">
        <f t="shared" si="8"/>
        <v>247.5</v>
      </c>
      <c r="Z115" s="25">
        <v>0</v>
      </c>
      <c r="AA115" s="25">
        <v>0</v>
      </c>
      <c r="AB115" s="25">
        <f t="shared" si="9"/>
        <v>0</v>
      </c>
      <c r="AD115" s="26">
        <v>7</v>
      </c>
      <c r="AE115" s="26" t="s">
        <v>83</v>
      </c>
      <c r="AF115" s="27">
        <v>24.4</v>
      </c>
      <c r="AG115" s="27">
        <v>24.4</v>
      </c>
      <c r="AH115" s="27">
        <v>24.4</v>
      </c>
      <c r="AI115" s="5">
        <v>56</v>
      </c>
      <c r="AJ115" s="6">
        <v>1007.7</v>
      </c>
      <c r="AK115" s="28">
        <v>12.9</v>
      </c>
      <c r="AL115" s="28" t="s">
        <v>49</v>
      </c>
      <c r="AM115" s="25">
        <v>0</v>
      </c>
      <c r="AN115" s="98" t="s">
        <v>71</v>
      </c>
    </row>
    <row r="116" spans="1:40">
      <c r="A116" s="17">
        <v>42555</v>
      </c>
      <c r="B116" s="18">
        <v>0.35416666666666702</v>
      </c>
      <c r="C116" s="18">
        <v>0.60416666666666696</v>
      </c>
      <c r="D116" s="19">
        <v>32</v>
      </c>
      <c r="E116" s="19">
        <v>23</v>
      </c>
      <c r="F116" s="19">
        <v>29</v>
      </c>
      <c r="G116" s="5">
        <f>INDEX('Carta Psicrométrica'!B$3:AO$49,MATCH(datos!F116,'Carta Psicrométrica'!A$3:A$49,0),MATCH(datos!E116,'Carta Psicrométrica'!B$2:AO$2,0))</f>
        <v>0</v>
      </c>
      <c r="H116" s="20">
        <v>39</v>
      </c>
      <c r="I116" s="20">
        <v>21.5</v>
      </c>
      <c r="J116" s="6">
        <v>1015</v>
      </c>
      <c r="K116" s="6">
        <f t="shared" si="12"/>
        <v>761.25</v>
      </c>
      <c r="L116" s="21">
        <v>32</v>
      </c>
      <c r="M116" s="21">
        <v>34</v>
      </c>
      <c r="N116" s="21">
        <v>33</v>
      </c>
      <c r="O116" s="21">
        <v>32</v>
      </c>
      <c r="P116" s="21">
        <v>27</v>
      </c>
      <c r="Q116" s="22">
        <v>79</v>
      </c>
      <c r="R116" s="22">
        <v>53</v>
      </c>
      <c r="S116" s="23">
        <f t="shared" si="10"/>
        <v>26</v>
      </c>
      <c r="T116" s="22">
        <v>38</v>
      </c>
      <c r="U116" s="22">
        <v>20.5</v>
      </c>
      <c r="V116" s="24">
        <v>0</v>
      </c>
      <c r="W116" s="24" t="str">
        <f t="shared" si="7"/>
        <v>Calma</v>
      </c>
      <c r="X116" s="24" t="s">
        <v>58</v>
      </c>
      <c r="Y116" s="24">
        <f t="shared" si="8"/>
        <v>270</v>
      </c>
      <c r="Z116" s="25">
        <v>0</v>
      </c>
      <c r="AA116" s="25">
        <v>0</v>
      </c>
      <c r="AB116" s="25">
        <f t="shared" si="9"/>
        <v>0</v>
      </c>
      <c r="AD116" s="26">
        <v>0</v>
      </c>
      <c r="AE116" s="26">
        <v>0</v>
      </c>
      <c r="AF116" s="27">
        <v>30.7</v>
      </c>
      <c r="AG116" s="27">
        <v>30.7</v>
      </c>
      <c r="AH116" s="27">
        <v>30.4</v>
      </c>
      <c r="AI116" s="5">
        <v>25</v>
      </c>
      <c r="AJ116" s="6">
        <v>1005.2</v>
      </c>
      <c r="AK116" s="28">
        <v>3.2</v>
      </c>
      <c r="AL116" s="28" t="s">
        <v>56</v>
      </c>
      <c r="AM116" s="25">
        <v>0</v>
      </c>
      <c r="AN116" s="98" t="s">
        <v>69</v>
      </c>
    </row>
    <row r="117" spans="1:40">
      <c r="A117" s="17">
        <v>42556</v>
      </c>
      <c r="B117" s="18">
        <v>0.34722222222222199</v>
      </c>
      <c r="C117" s="18">
        <v>0.59722222222222199</v>
      </c>
      <c r="D117" s="19">
        <v>29</v>
      </c>
      <c r="E117" s="19">
        <v>19</v>
      </c>
      <c r="F117" s="19">
        <v>26</v>
      </c>
      <c r="G117" s="5">
        <f>INDEX('Carta Psicrométrica'!B$3:AO$49,MATCH(datos!F117,'Carta Psicrométrica'!A$3:A$49,0),MATCH(datos!E117,'Carta Psicrométrica'!B$2:AO$2,0))</f>
        <v>0</v>
      </c>
      <c r="H117" s="20">
        <v>42.5</v>
      </c>
      <c r="I117" s="20">
        <v>26</v>
      </c>
      <c r="J117" s="6">
        <v>1015</v>
      </c>
      <c r="K117" s="6">
        <f t="shared" si="12"/>
        <v>761.25</v>
      </c>
      <c r="L117" s="21">
        <v>32</v>
      </c>
      <c r="M117" s="21">
        <v>35</v>
      </c>
      <c r="N117" s="21">
        <v>34</v>
      </c>
      <c r="O117" s="21">
        <v>30</v>
      </c>
      <c r="P117" s="21">
        <v>27</v>
      </c>
      <c r="Q117" s="22">
        <v>53</v>
      </c>
      <c r="R117" s="22">
        <v>42</v>
      </c>
      <c r="S117" s="23">
        <f t="shared" si="10"/>
        <v>11</v>
      </c>
      <c r="T117" s="22">
        <v>39.5</v>
      </c>
      <c r="U117" s="22">
        <v>20</v>
      </c>
      <c r="V117" s="24">
        <v>1</v>
      </c>
      <c r="W117" s="24" t="str">
        <f t="shared" si="7"/>
        <v>Ventolina</v>
      </c>
      <c r="X117" s="24" t="s">
        <v>59</v>
      </c>
      <c r="Y117" s="24">
        <f t="shared" si="8"/>
        <v>45</v>
      </c>
      <c r="Z117" s="25">
        <v>0</v>
      </c>
      <c r="AA117" s="25">
        <v>0</v>
      </c>
      <c r="AB117" s="25">
        <f t="shared" si="9"/>
        <v>0</v>
      </c>
      <c r="AD117" s="26">
        <v>3</v>
      </c>
      <c r="AE117" s="26" t="s">
        <v>74</v>
      </c>
      <c r="AF117" s="27">
        <v>27.6</v>
      </c>
      <c r="AG117" s="27">
        <v>27.6</v>
      </c>
      <c r="AH117" s="27">
        <v>27.3</v>
      </c>
      <c r="AI117" s="5">
        <v>24</v>
      </c>
      <c r="AJ117" s="6">
        <v>1005.1</v>
      </c>
      <c r="AK117" s="28">
        <v>11.3</v>
      </c>
      <c r="AL117" s="28" t="s">
        <v>58</v>
      </c>
      <c r="AM117" s="25">
        <v>0</v>
      </c>
      <c r="AN117" s="98" t="s">
        <v>69</v>
      </c>
    </row>
    <row r="118" spans="1:40">
      <c r="A118" s="17">
        <v>42557</v>
      </c>
      <c r="B118" s="18">
        <v>0.34722222222222199</v>
      </c>
      <c r="C118" s="18">
        <v>0.59722222222222199</v>
      </c>
      <c r="D118" s="19">
        <v>29</v>
      </c>
      <c r="E118" s="19">
        <v>22</v>
      </c>
      <c r="F118" s="19">
        <v>26</v>
      </c>
      <c r="G118" s="5">
        <f>INDEX('Carta Psicrométrica'!B$3:AO$49,MATCH(datos!F118,'Carta Psicrométrica'!A$3:A$49,0),MATCH(datos!E118,'Carta Psicrométrica'!B$2:AO$2,0))</f>
        <v>0</v>
      </c>
      <c r="H118" s="20">
        <v>43</v>
      </c>
      <c r="I118" s="20">
        <v>20</v>
      </c>
      <c r="J118" s="6">
        <v>1015</v>
      </c>
      <c r="K118" s="6">
        <f t="shared" si="12"/>
        <v>761.25</v>
      </c>
      <c r="L118" s="21">
        <v>33</v>
      </c>
      <c r="M118" s="21">
        <v>36</v>
      </c>
      <c r="N118" s="21">
        <v>34</v>
      </c>
      <c r="O118" s="21">
        <v>30</v>
      </c>
      <c r="P118" s="21">
        <v>27</v>
      </c>
      <c r="Q118" s="22">
        <v>42</v>
      </c>
      <c r="R118" s="22">
        <v>32</v>
      </c>
      <c r="S118" s="23">
        <f t="shared" si="10"/>
        <v>10</v>
      </c>
      <c r="T118" s="22">
        <v>40</v>
      </c>
      <c r="U118" s="22">
        <v>20</v>
      </c>
      <c r="V118" s="24">
        <v>1</v>
      </c>
      <c r="W118" s="24" t="str">
        <f t="shared" si="7"/>
        <v>Ventolina</v>
      </c>
      <c r="X118" s="24" t="s">
        <v>47</v>
      </c>
      <c r="Y118" s="24">
        <f t="shared" si="8"/>
        <v>315</v>
      </c>
      <c r="Z118" s="25">
        <v>0</v>
      </c>
      <c r="AA118" s="25">
        <v>0</v>
      </c>
      <c r="AB118" s="25">
        <f t="shared" si="9"/>
        <v>0</v>
      </c>
      <c r="AD118" s="26">
        <v>1</v>
      </c>
      <c r="AE118" s="26" t="s">
        <v>76</v>
      </c>
      <c r="AF118" s="27">
        <v>28</v>
      </c>
      <c r="AG118" s="27">
        <v>28</v>
      </c>
      <c r="AH118" s="27">
        <v>27.9</v>
      </c>
      <c r="AI118" s="5">
        <v>32</v>
      </c>
      <c r="AJ118" s="6">
        <v>1005.8</v>
      </c>
      <c r="AK118" s="28">
        <v>17.7</v>
      </c>
      <c r="AL118" s="28" t="s">
        <v>60</v>
      </c>
      <c r="AM118" s="25">
        <v>0</v>
      </c>
      <c r="AN118" s="98" t="s">
        <v>69</v>
      </c>
    </row>
    <row r="119" spans="1:40">
      <c r="A119" s="17">
        <v>42558</v>
      </c>
      <c r="B119" s="18">
        <v>0.34027777777777801</v>
      </c>
      <c r="C119" s="18">
        <v>0.59027777777777801</v>
      </c>
      <c r="D119" s="19">
        <v>30</v>
      </c>
      <c r="E119" s="19">
        <v>23</v>
      </c>
      <c r="F119" s="19">
        <v>27</v>
      </c>
      <c r="G119" s="5">
        <f>INDEX('Carta Psicrométrica'!B$3:AO$49,MATCH(datos!F119,'Carta Psicrométrica'!A$3:A$49,0),MATCH(datos!E119,'Carta Psicrométrica'!B$2:AO$2,0))</f>
        <v>0</v>
      </c>
      <c r="H119" s="20">
        <v>41</v>
      </c>
      <c r="I119" s="20">
        <v>26</v>
      </c>
      <c r="J119" s="6">
        <v>1015</v>
      </c>
      <c r="K119" s="6">
        <f t="shared" ref="K119:K150" si="13">J119*0.75</f>
        <v>761.25</v>
      </c>
      <c r="L119" s="21">
        <v>33</v>
      </c>
      <c r="M119" s="21">
        <v>36</v>
      </c>
      <c r="N119" s="21">
        <v>35</v>
      </c>
      <c r="O119" s="21">
        <v>31</v>
      </c>
      <c r="P119" s="21">
        <v>27</v>
      </c>
      <c r="Q119" s="22">
        <v>32</v>
      </c>
      <c r="R119" s="22">
        <v>21</v>
      </c>
      <c r="S119" s="23">
        <f t="shared" si="10"/>
        <v>11</v>
      </c>
      <c r="T119" s="22">
        <v>39</v>
      </c>
      <c r="U119" s="22">
        <v>20</v>
      </c>
      <c r="V119" s="24">
        <v>0</v>
      </c>
      <c r="W119" s="24" t="str">
        <f t="shared" si="7"/>
        <v>Calma</v>
      </c>
      <c r="X119" s="24" t="s">
        <v>60</v>
      </c>
      <c r="Y119" s="24">
        <f t="shared" si="8"/>
        <v>292.5</v>
      </c>
      <c r="Z119" s="25">
        <v>0</v>
      </c>
      <c r="AA119" s="25">
        <v>0</v>
      </c>
      <c r="AB119" s="25">
        <f t="shared" si="9"/>
        <v>0</v>
      </c>
      <c r="AD119" s="26">
        <v>1</v>
      </c>
      <c r="AE119" s="26" t="s">
        <v>74</v>
      </c>
      <c r="AF119" s="27">
        <v>28.8</v>
      </c>
      <c r="AG119" s="27">
        <v>28.8</v>
      </c>
      <c r="AH119" s="27">
        <v>28.7</v>
      </c>
      <c r="AI119" s="5">
        <v>35</v>
      </c>
      <c r="AJ119" s="6">
        <v>1004.3</v>
      </c>
      <c r="AK119" s="28">
        <v>11.3</v>
      </c>
      <c r="AL119" s="28" t="s">
        <v>49</v>
      </c>
      <c r="AM119" s="25">
        <v>0</v>
      </c>
      <c r="AN119" s="98" t="s">
        <v>69</v>
      </c>
    </row>
    <row r="120" spans="1:40">
      <c r="A120" s="17">
        <v>42559</v>
      </c>
      <c r="B120" s="18">
        <v>0.34722222222222199</v>
      </c>
      <c r="C120" s="18">
        <v>0.59722222222222199</v>
      </c>
      <c r="D120" s="19">
        <v>29</v>
      </c>
      <c r="E120" s="19">
        <v>22</v>
      </c>
      <c r="F120" s="19">
        <v>27</v>
      </c>
      <c r="G120" s="5">
        <f>INDEX('Carta Psicrométrica'!B$3:AO$49,MATCH(datos!F120,'Carta Psicrométrica'!A$3:A$49,0),MATCH(datos!E120,'Carta Psicrométrica'!B$2:AO$2,0))</f>
        <v>0</v>
      </c>
      <c r="H120" s="20">
        <v>42</v>
      </c>
      <c r="I120" s="20">
        <v>35</v>
      </c>
      <c r="J120" s="6">
        <v>1015</v>
      </c>
      <c r="K120" s="6">
        <f t="shared" si="13"/>
        <v>761.25</v>
      </c>
      <c r="L120" s="21">
        <v>33</v>
      </c>
      <c r="M120" s="21">
        <v>36</v>
      </c>
      <c r="N120" s="21">
        <v>35</v>
      </c>
      <c r="O120" s="21">
        <v>31</v>
      </c>
      <c r="P120" s="21">
        <v>27</v>
      </c>
      <c r="Q120" s="22">
        <v>21</v>
      </c>
      <c r="R120" s="22">
        <v>11</v>
      </c>
      <c r="S120" s="23">
        <f t="shared" si="10"/>
        <v>10</v>
      </c>
      <c r="T120" s="22">
        <v>39</v>
      </c>
      <c r="U120" s="22">
        <v>20</v>
      </c>
      <c r="V120" s="24">
        <v>0</v>
      </c>
      <c r="W120" s="24" t="str">
        <f t="shared" si="7"/>
        <v>Calma</v>
      </c>
      <c r="X120" s="24" t="s">
        <v>47</v>
      </c>
      <c r="Y120" s="24">
        <f t="shared" si="8"/>
        <v>315</v>
      </c>
      <c r="Z120" s="25">
        <v>0</v>
      </c>
      <c r="AA120" s="25">
        <v>0</v>
      </c>
      <c r="AB120" s="25">
        <f t="shared" si="9"/>
        <v>0</v>
      </c>
      <c r="AD120" s="26">
        <v>1</v>
      </c>
      <c r="AE120" s="26" t="s">
        <v>84</v>
      </c>
      <c r="AF120" s="27">
        <v>28.8</v>
      </c>
      <c r="AG120" s="27">
        <v>28.8</v>
      </c>
      <c r="AH120" s="27">
        <v>28.8</v>
      </c>
      <c r="AI120" s="5">
        <v>33</v>
      </c>
      <c r="AJ120" s="6">
        <v>7</v>
      </c>
      <c r="AK120" s="28">
        <v>8</v>
      </c>
      <c r="AL120" s="28" t="s">
        <v>58</v>
      </c>
      <c r="AM120" s="25">
        <v>0</v>
      </c>
      <c r="AN120" s="98" t="s">
        <v>69</v>
      </c>
    </row>
    <row r="121" spans="1:40">
      <c r="A121" s="17">
        <v>42562</v>
      </c>
      <c r="B121" s="18">
        <v>0.36458333333333298</v>
      </c>
      <c r="C121" s="18">
        <v>0.61458333333333304</v>
      </c>
      <c r="D121" s="19">
        <v>33</v>
      </c>
      <c r="E121" s="19">
        <v>26</v>
      </c>
      <c r="F121" s="19">
        <v>30</v>
      </c>
      <c r="G121" s="5">
        <f>INDEX('Carta Psicrométrica'!B$3:AO$49,MATCH(datos!F121,'Carta Psicrométrica'!A$3:A$49,0),MATCH(datos!E121,'Carta Psicrométrica'!B$2:AO$2,0))</f>
        <v>0</v>
      </c>
      <c r="H121" s="20">
        <v>43</v>
      </c>
      <c r="I121" s="20">
        <v>25</v>
      </c>
      <c r="J121" s="6">
        <v>1015</v>
      </c>
      <c r="K121" s="6">
        <f t="shared" si="13"/>
        <v>761.25</v>
      </c>
      <c r="L121" s="21">
        <v>34</v>
      </c>
      <c r="M121" s="21">
        <v>36</v>
      </c>
      <c r="N121" s="21">
        <v>35</v>
      </c>
      <c r="O121" s="21">
        <v>32</v>
      </c>
      <c r="P121" s="21">
        <v>28</v>
      </c>
      <c r="Q121" s="22">
        <v>115</v>
      </c>
      <c r="R121" s="22">
        <v>81</v>
      </c>
      <c r="S121" s="23">
        <f t="shared" si="10"/>
        <v>34</v>
      </c>
      <c r="T121" s="22">
        <v>39</v>
      </c>
      <c r="U121" s="22">
        <v>18</v>
      </c>
      <c r="V121" s="24">
        <v>0</v>
      </c>
      <c r="W121" s="24" t="str">
        <f t="shared" si="7"/>
        <v>Calma</v>
      </c>
      <c r="X121" s="24" t="s">
        <v>59</v>
      </c>
      <c r="Y121" s="24">
        <f t="shared" si="8"/>
        <v>45</v>
      </c>
      <c r="Z121" s="25">
        <v>0</v>
      </c>
      <c r="AA121" s="25">
        <v>0</v>
      </c>
      <c r="AB121" s="25">
        <f t="shared" si="9"/>
        <v>0</v>
      </c>
      <c r="AD121" s="26">
        <v>1</v>
      </c>
      <c r="AE121" s="26" t="s">
        <v>70</v>
      </c>
      <c r="AF121" s="27">
        <v>30.9</v>
      </c>
      <c r="AG121" s="27">
        <v>30.9</v>
      </c>
      <c r="AH121" s="27">
        <v>30.8</v>
      </c>
      <c r="AI121" s="5">
        <v>20</v>
      </c>
      <c r="AJ121" s="6">
        <v>1001.4</v>
      </c>
      <c r="AK121" s="28">
        <v>9.6999999999999993</v>
      </c>
      <c r="AL121" s="28" t="s">
        <v>58</v>
      </c>
      <c r="AM121" s="25">
        <v>0</v>
      </c>
      <c r="AN121" s="98" t="s">
        <v>69</v>
      </c>
    </row>
    <row r="122" spans="1:40">
      <c r="A122" s="17">
        <v>42563</v>
      </c>
      <c r="B122" s="18">
        <v>0.35763888888888901</v>
      </c>
      <c r="C122" s="18">
        <v>0.60763888888888895</v>
      </c>
      <c r="D122" s="19">
        <v>32</v>
      </c>
      <c r="E122" s="19">
        <v>22</v>
      </c>
      <c r="F122" s="19">
        <v>2</v>
      </c>
      <c r="G122" s="5">
        <f>INDEX('Carta Psicrométrica'!B$3:AO$49,MATCH(datos!F122,'Carta Psicrométrica'!A$3:A$49,0),MATCH(datos!E122,'Carta Psicrométrica'!B$2:AO$2,0))</f>
        <v>0</v>
      </c>
      <c r="H122" s="20">
        <v>41.5</v>
      </c>
      <c r="I122" s="20">
        <v>25</v>
      </c>
      <c r="J122" s="6">
        <v>1015</v>
      </c>
      <c r="K122" s="6">
        <f t="shared" si="13"/>
        <v>761.25</v>
      </c>
      <c r="L122" s="21">
        <v>33</v>
      </c>
      <c r="M122" s="21">
        <v>37</v>
      </c>
      <c r="N122" s="21">
        <v>36</v>
      </c>
      <c r="O122" s="21">
        <v>32</v>
      </c>
      <c r="P122" s="21">
        <v>27</v>
      </c>
      <c r="Q122" s="22">
        <v>83.13</v>
      </c>
      <c r="R122" s="22">
        <v>70.349999999999994</v>
      </c>
      <c r="S122" s="23">
        <f t="shared" si="10"/>
        <v>12.780000000000001</v>
      </c>
      <c r="T122" s="22">
        <v>32</v>
      </c>
      <c r="U122" s="22">
        <v>20</v>
      </c>
      <c r="V122" s="24" t="s">
        <v>85</v>
      </c>
      <c r="W122" s="24" t="str">
        <f t="shared" si="7"/>
        <v>N/A</v>
      </c>
      <c r="X122" s="24" t="s">
        <v>59</v>
      </c>
      <c r="Y122" s="24">
        <f t="shared" si="8"/>
        <v>45</v>
      </c>
      <c r="Z122" s="25">
        <v>0</v>
      </c>
      <c r="AA122" s="25">
        <v>0</v>
      </c>
      <c r="AB122" s="25">
        <f t="shared" si="9"/>
        <v>0</v>
      </c>
      <c r="AD122" s="26">
        <v>0</v>
      </c>
      <c r="AE122" s="26">
        <v>0</v>
      </c>
      <c r="AF122" s="27">
        <v>30.2</v>
      </c>
      <c r="AG122" s="27">
        <v>30.2</v>
      </c>
      <c r="AH122" s="27">
        <v>30.2</v>
      </c>
      <c r="AI122" s="5">
        <v>20</v>
      </c>
      <c r="AJ122" s="6">
        <v>1002.7</v>
      </c>
      <c r="AK122" s="28">
        <v>8</v>
      </c>
      <c r="AL122" s="28" t="s">
        <v>49</v>
      </c>
      <c r="AM122" s="25">
        <v>0</v>
      </c>
      <c r="AN122" s="98" t="s">
        <v>86</v>
      </c>
    </row>
    <row r="123" spans="1:40">
      <c r="A123" s="17">
        <v>42564</v>
      </c>
      <c r="B123" s="18">
        <v>0.34722222222222199</v>
      </c>
      <c r="C123" s="18">
        <v>0.59722222222222199</v>
      </c>
      <c r="D123" s="19">
        <v>30</v>
      </c>
      <c r="E123" s="19">
        <v>20</v>
      </c>
      <c r="F123" s="19">
        <v>28</v>
      </c>
      <c r="G123" s="5">
        <f>INDEX('Carta Psicrométrica'!B$3:AO$49,MATCH(datos!F123,'Carta Psicrométrica'!A$3:A$49,0),MATCH(datos!E123,'Carta Psicrométrica'!B$2:AO$2,0))</f>
        <v>0</v>
      </c>
      <c r="H123" s="20">
        <v>41</v>
      </c>
      <c r="I123" s="20">
        <v>26</v>
      </c>
      <c r="J123" s="6">
        <v>1016</v>
      </c>
      <c r="K123" s="6">
        <f t="shared" si="13"/>
        <v>762</v>
      </c>
      <c r="L123" s="21">
        <v>33</v>
      </c>
      <c r="M123" s="21">
        <v>37</v>
      </c>
      <c r="N123" s="21">
        <v>35</v>
      </c>
      <c r="O123" s="21">
        <v>32</v>
      </c>
      <c r="P123" s="21">
        <v>28</v>
      </c>
      <c r="Q123" s="22">
        <v>70</v>
      </c>
      <c r="R123" s="22">
        <v>57</v>
      </c>
      <c r="S123" s="23">
        <f t="shared" si="10"/>
        <v>13</v>
      </c>
      <c r="T123" s="22">
        <v>36</v>
      </c>
      <c r="U123" s="22">
        <v>2</v>
      </c>
      <c r="V123" s="24">
        <v>1</v>
      </c>
      <c r="W123" s="24" t="str">
        <f t="shared" si="7"/>
        <v>Ventolina</v>
      </c>
      <c r="X123" s="24" t="s">
        <v>59</v>
      </c>
      <c r="Y123" s="24">
        <f t="shared" si="8"/>
        <v>45</v>
      </c>
      <c r="Z123" s="25">
        <v>0</v>
      </c>
      <c r="AA123" s="25">
        <v>0</v>
      </c>
      <c r="AB123" s="25">
        <f t="shared" si="9"/>
        <v>0</v>
      </c>
      <c r="AD123" s="26">
        <v>0</v>
      </c>
      <c r="AE123" s="26">
        <v>0</v>
      </c>
      <c r="AF123" s="27">
        <v>29.5</v>
      </c>
      <c r="AG123" s="27">
        <v>29.6</v>
      </c>
      <c r="AH123" s="27">
        <v>29.5</v>
      </c>
      <c r="AI123" s="5">
        <v>16</v>
      </c>
      <c r="AJ123" s="6">
        <v>1005.2</v>
      </c>
      <c r="AK123" s="28">
        <v>11.3</v>
      </c>
      <c r="AL123" s="28" t="s">
        <v>58</v>
      </c>
      <c r="AM123" s="25">
        <v>0</v>
      </c>
      <c r="AN123" s="98" t="s">
        <v>69</v>
      </c>
    </row>
    <row r="124" spans="1:40">
      <c r="A124" s="17">
        <v>42565</v>
      </c>
      <c r="B124" s="18">
        <v>0.34722222222222199</v>
      </c>
      <c r="C124" s="18">
        <v>0.59722222222222199</v>
      </c>
      <c r="D124" s="19">
        <v>31</v>
      </c>
      <c r="E124" s="19">
        <v>20</v>
      </c>
      <c r="F124" s="19">
        <v>28</v>
      </c>
      <c r="G124" s="5">
        <f>INDEX('Carta Psicrométrica'!B$3:AO$49,MATCH(datos!F124,'Carta Psicrométrica'!A$3:A$49,0),MATCH(datos!E124,'Carta Psicrométrica'!B$2:AO$2,0))</f>
        <v>0</v>
      </c>
      <c r="H124" s="20">
        <v>43</v>
      </c>
      <c r="I124" s="20">
        <v>29</v>
      </c>
      <c r="J124" s="6">
        <v>1016</v>
      </c>
      <c r="K124" s="6">
        <f t="shared" si="13"/>
        <v>762</v>
      </c>
      <c r="L124" s="21">
        <v>34</v>
      </c>
      <c r="M124" s="21">
        <v>37</v>
      </c>
      <c r="N124" s="21">
        <v>36</v>
      </c>
      <c r="O124" s="21">
        <v>32</v>
      </c>
      <c r="P124" s="21">
        <v>28</v>
      </c>
      <c r="Q124" s="22">
        <v>57</v>
      </c>
      <c r="R124" s="22">
        <v>45</v>
      </c>
      <c r="S124" s="23">
        <f t="shared" si="10"/>
        <v>12</v>
      </c>
      <c r="T124" s="22">
        <v>38</v>
      </c>
      <c r="U124" s="22">
        <v>20</v>
      </c>
      <c r="V124" s="24">
        <v>2</v>
      </c>
      <c r="W124" s="24" t="str">
        <f t="shared" si="7"/>
        <v>Brisa Suave</v>
      </c>
      <c r="X124" s="24" t="s">
        <v>59</v>
      </c>
      <c r="Y124" s="24">
        <f t="shared" si="8"/>
        <v>45</v>
      </c>
      <c r="Z124" s="25">
        <v>0</v>
      </c>
      <c r="AA124" s="25">
        <v>0</v>
      </c>
      <c r="AB124" s="25">
        <f t="shared" si="9"/>
        <v>0</v>
      </c>
      <c r="AD124" s="26">
        <v>0</v>
      </c>
      <c r="AE124" s="26">
        <v>0</v>
      </c>
      <c r="AF124" s="27">
        <v>29.7</v>
      </c>
      <c r="AG124" s="27">
        <v>29.7</v>
      </c>
      <c r="AH124" s="27">
        <v>29.5</v>
      </c>
      <c r="AI124" s="5">
        <v>21</v>
      </c>
      <c r="AJ124" s="6">
        <v>1004.4</v>
      </c>
      <c r="AK124" s="28">
        <v>12.9</v>
      </c>
      <c r="AL124" s="28" t="s">
        <v>58</v>
      </c>
      <c r="AM124" s="25">
        <v>0</v>
      </c>
      <c r="AN124" s="98" t="s">
        <v>69</v>
      </c>
    </row>
    <row r="125" spans="1:40">
      <c r="A125" s="17">
        <v>42566</v>
      </c>
      <c r="B125" s="18">
        <v>0.35416666666666702</v>
      </c>
      <c r="C125" s="18">
        <v>0.60416666666666696</v>
      </c>
      <c r="D125" s="19">
        <v>31</v>
      </c>
      <c r="E125" s="19">
        <v>22</v>
      </c>
      <c r="F125" s="19">
        <v>28</v>
      </c>
      <c r="G125" s="5">
        <f>INDEX('Carta Psicrométrica'!B$3:AO$49,MATCH(datos!F125,'Carta Psicrométrica'!A$3:A$49,0),MATCH(datos!E125,'Carta Psicrométrica'!B$2:AO$2,0))</f>
        <v>0</v>
      </c>
      <c r="H125" s="20">
        <v>45</v>
      </c>
      <c r="I125" s="20">
        <v>27</v>
      </c>
      <c r="J125" s="6">
        <v>1015</v>
      </c>
      <c r="K125" s="6">
        <f t="shared" si="13"/>
        <v>761.25</v>
      </c>
      <c r="L125" s="21">
        <v>34</v>
      </c>
      <c r="M125" s="21">
        <v>37</v>
      </c>
      <c r="N125" s="21">
        <v>36</v>
      </c>
      <c r="O125" s="21">
        <v>32</v>
      </c>
      <c r="P125" s="21">
        <v>29</v>
      </c>
      <c r="Q125" s="22">
        <v>45</v>
      </c>
      <c r="R125" s="22">
        <v>35</v>
      </c>
      <c r="S125" s="23">
        <f t="shared" si="10"/>
        <v>10</v>
      </c>
      <c r="T125" s="22">
        <v>52</v>
      </c>
      <c r="U125" s="22">
        <v>20</v>
      </c>
      <c r="V125" s="24">
        <v>1</v>
      </c>
      <c r="W125" s="24" t="str">
        <f t="shared" si="7"/>
        <v>Ventolina</v>
      </c>
      <c r="X125" s="24" t="s">
        <v>59</v>
      </c>
      <c r="Y125" s="24">
        <f t="shared" si="8"/>
        <v>45</v>
      </c>
      <c r="Z125" s="25">
        <v>0</v>
      </c>
      <c r="AA125" s="25">
        <v>0</v>
      </c>
      <c r="AB125" s="25">
        <f t="shared" si="9"/>
        <v>0</v>
      </c>
      <c r="AD125" s="26">
        <v>0</v>
      </c>
      <c r="AE125" s="26">
        <v>0</v>
      </c>
      <c r="AF125" s="27">
        <v>30.1</v>
      </c>
      <c r="AG125" s="27">
        <v>30.1</v>
      </c>
      <c r="AH125" s="27">
        <v>29.8</v>
      </c>
      <c r="AI125" s="5">
        <v>24</v>
      </c>
      <c r="AJ125" s="6">
        <v>1003.6</v>
      </c>
      <c r="AK125" s="28">
        <v>8</v>
      </c>
      <c r="AL125" s="28" t="s">
        <v>64</v>
      </c>
      <c r="AM125" s="25">
        <v>0</v>
      </c>
      <c r="AN125" s="98" t="s">
        <v>69</v>
      </c>
    </row>
    <row r="126" spans="1:40">
      <c r="A126" s="17">
        <v>42569</v>
      </c>
      <c r="B126" s="18">
        <v>0.36805555555555503</v>
      </c>
      <c r="C126" s="18">
        <v>0.61805555555555602</v>
      </c>
      <c r="D126" s="19">
        <v>29</v>
      </c>
      <c r="E126" s="19">
        <v>25</v>
      </c>
      <c r="F126" s="19">
        <v>26</v>
      </c>
      <c r="G126" s="5">
        <f>INDEX('Carta Psicrométrica'!B$3:AO$49,MATCH(datos!F126,'Carta Psicrométrica'!A$3:A$49,0),MATCH(datos!E126,'Carta Psicrométrica'!B$2:AO$2,0))</f>
        <v>0</v>
      </c>
      <c r="H126" s="20">
        <v>43</v>
      </c>
      <c r="I126" s="20">
        <v>25</v>
      </c>
      <c r="J126" s="6">
        <v>1011</v>
      </c>
      <c r="K126" s="6">
        <f t="shared" si="13"/>
        <v>758.25</v>
      </c>
      <c r="L126" s="21">
        <v>38</v>
      </c>
      <c r="M126" s="21">
        <v>37</v>
      </c>
      <c r="N126" s="21">
        <v>36</v>
      </c>
      <c r="O126" s="21">
        <v>33</v>
      </c>
      <c r="P126" s="21">
        <v>29</v>
      </c>
      <c r="Q126" s="22">
        <v>35</v>
      </c>
      <c r="R126" s="22">
        <v>5</v>
      </c>
      <c r="S126" s="23">
        <f t="shared" si="10"/>
        <v>30</v>
      </c>
      <c r="T126" s="22">
        <v>39</v>
      </c>
      <c r="U126" s="22">
        <v>21</v>
      </c>
      <c r="V126" s="24">
        <v>1</v>
      </c>
      <c r="W126" s="24" t="str">
        <f t="shared" si="7"/>
        <v>Ventolina</v>
      </c>
      <c r="X126" s="24" t="s">
        <v>58</v>
      </c>
      <c r="Y126" s="24">
        <f t="shared" si="8"/>
        <v>270</v>
      </c>
      <c r="Z126" s="25">
        <v>0</v>
      </c>
      <c r="AA126" s="25">
        <v>0</v>
      </c>
      <c r="AB126" s="25">
        <f t="shared" si="9"/>
        <v>0</v>
      </c>
      <c r="AD126" s="26">
        <v>0</v>
      </c>
      <c r="AE126" s="26">
        <v>0</v>
      </c>
      <c r="AF126" s="27">
        <v>26.6</v>
      </c>
      <c r="AG126" s="27">
        <v>26.6</v>
      </c>
      <c r="AH126" s="27">
        <v>26.4</v>
      </c>
      <c r="AI126" s="5">
        <v>42</v>
      </c>
      <c r="AJ126" s="6">
        <v>1008.8</v>
      </c>
      <c r="AK126" s="28">
        <v>8</v>
      </c>
      <c r="AL126" s="28" t="s">
        <v>66</v>
      </c>
      <c r="AM126" s="25">
        <v>0</v>
      </c>
      <c r="AN126" s="99" t="s">
        <v>69</v>
      </c>
    </row>
    <row r="127" spans="1:40">
      <c r="A127" s="17">
        <v>42570</v>
      </c>
      <c r="B127" s="18">
        <v>0.36458333333333298</v>
      </c>
      <c r="C127" s="18">
        <v>0.61458333333333304</v>
      </c>
      <c r="D127" s="19">
        <v>29</v>
      </c>
      <c r="E127" s="19">
        <v>24</v>
      </c>
      <c r="F127" s="19">
        <v>27</v>
      </c>
      <c r="G127" s="5">
        <f>INDEX('Carta Psicrométrica'!B$3:AO$49,MATCH(datos!F127,'Carta Psicrométrica'!A$3:A$49,0),MATCH(datos!E127,'Carta Psicrométrica'!B$2:AO$2,0))</f>
        <v>0</v>
      </c>
      <c r="H127" s="20">
        <v>41</v>
      </c>
      <c r="I127" s="20">
        <v>26</v>
      </c>
      <c r="J127" s="6">
        <v>1017</v>
      </c>
      <c r="K127" s="6">
        <f t="shared" si="13"/>
        <v>762.75</v>
      </c>
      <c r="L127" s="21">
        <v>34</v>
      </c>
      <c r="M127" s="21">
        <v>38</v>
      </c>
      <c r="N127" s="21">
        <v>36</v>
      </c>
      <c r="O127" s="21">
        <v>33</v>
      </c>
      <c r="P127" s="21">
        <v>29</v>
      </c>
      <c r="Q127" s="22">
        <v>79</v>
      </c>
      <c r="R127" s="22">
        <v>68</v>
      </c>
      <c r="S127" s="23">
        <f t="shared" si="10"/>
        <v>11</v>
      </c>
      <c r="T127" s="22">
        <v>39</v>
      </c>
      <c r="U127" s="22">
        <v>21</v>
      </c>
      <c r="V127" s="24">
        <v>1</v>
      </c>
      <c r="W127" s="24" t="str">
        <f t="shared" si="7"/>
        <v>Ventolina</v>
      </c>
      <c r="X127" s="24" t="s">
        <v>58</v>
      </c>
      <c r="Y127" s="24">
        <f t="shared" si="8"/>
        <v>270</v>
      </c>
      <c r="Z127" s="25">
        <v>0</v>
      </c>
      <c r="AA127" s="25">
        <v>0</v>
      </c>
      <c r="AB127" s="25">
        <f t="shared" si="9"/>
        <v>0</v>
      </c>
      <c r="AD127" s="26">
        <v>4</v>
      </c>
      <c r="AE127" s="26" t="s">
        <v>74</v>
      </c>
      <c r="AF127" s="27">
        <v>28.2</v>
      </c>
      <c r="AG127" s="27">
        <v>28.2</v>
      </c>
      <c r="AH127" s="27">
        <v>27.9</v>
      </c>
      <c r="AI127" s="5">
        <v>38</v>
      </c>
      <c r="AJ127" s="6">
        <v>1010.2</v>
      </c>
      <c r="AK127" s="28">
        <v>6.4</v>
      </c>
      <c r="AL127" s="28" t="s">
        <v>51</v>
      </c>
      <c r="AM127" s="25">
        <v>0</v>
      </c>
      <c r="AN127" s="98" t="s">
        <v>69</v>
      </c>
    </row>
    <row r="128" spans="1:40">
      <c r="A128" s="17">
        <v>42571</v>
      </c>
      <c r="B128" s="18">
        <v>0.35416666666666702</v>
      </c>
      <c r="C128" s="18">
        <v>0.60416666666666696</v>
      </c>
      <c r="D128" s="19">
        <v>28</v>
      </c>
      <c r="E128" s="19">
        <v>23</v>
      </c>
      <c r="F128" s="19">
        <v>25</v>
      </c>
      <c r="G128" s="5">
        <f>INDEX('Carta Psicrométrica'!B$3:AO$49,MATCH(datos!F128,'Carta Psicrométrica'!A$3:A$49,0),MATCH(datos!E128,'Carta Psicrométrica'!B$2:AO$2,0))</f>
        <v>0</v>
      </c>
      <c r="H128" s="20">
        <v>40</v>
      </c>
      <c r="I128" s="20">
        <v>25</v>
      </c>
      <c r="J128" s="6">
        <v>1019</v>
      </c>
      <c r="K128" s="6">
        <f t="shared" si="13"/>
        <v>764.25</v>
      </c>
      <c r="L128" s="21">
        <v>33</v>
      </c>
      <c r="M128" s="21">
        <v>37</v>
      </c>
      <c r="N128" s="21">
        <v>36</v>
      </c>
      <c r="O128" s="21">
        <v>33</v>
      </c>
      <c r="P128" s="21">
        <v>29</v>
      </c>
      <c r="Q128" s="22">
        <v>68</v>
      </c>
      <c r="R128" s="22">
        <v>61</v>
      </c>
      <c r="S128" s="23">
        <f t="shared" si="10"/>
        <v>7</v>
      </c>
      <c r="T128" s="22">
        <v>38</v>
      </c>
      <c r="U128" s="22">
        <v>22</v>
      </c>
      <c r="V128" s="24">
        <v>0</v>
      </c>
      <c r="W128" s="24" t="str">
        <f t="shared" si="7"/>
        <v>Calma</v>
      </c>
      <c r="X128" s="24" t="s">
        <v>56</v>
      </c>
      <c r="Y128" s="24">
        <f t="shared" si="8"/>
        <v>67.5</v>
      </c>
      <c r="Z128" s="25">
        <v>0</v>
      </c>
      <c r="AA128" s="25">
        <v>0</v>
      </c>
      <c r="AB128" s="25">
        <f t="shared" si="9"/>
        <v>0</v>
      </c>
      <c r="AD128" s="26">
        <v>1</v>
      </c>
      <c r="AE128" s="26" t="s">
        <v>76</v>
      </c>
      <c r="AF128" s="27">
        <v>27.6</v>
      </c>
      <c r="AG128" s="27">
        <v>27.6</v>
      </c>
      <c r="AH128" s="27">
        <v>27.4</v>
      </c>
      <c r="AI128" s="5">
        <v>40</v>
      </c>
      <c r="AJ128" s="6">
        <v>1010.4</v>
      </c>
      <c r="AK128" s="28">
        <v>6.4</v>
      </c>
      <c r="AL128" s="28" t="s">
        <v>56</v>
      </c>
      <c r="AM128" s="25">
        <v>0</v>
      </c>
      <c r="AN128" s="98" t="s">
        <v>69</v>
      </c>
    </row>
    <row r="129" spans="1:40">
      <c r="A129" s="17">
        <v>42572</v>
      </c>
      <c r="B129" s="18">
        <v>0.34722222222222199</v>
      </c>
      <c r="C129" s="18">
        <v>0.59722222222222199</v>
      </c>
      <c r="D129" s="19">
        <v>30</v>
      </c>
      <c r="E129" s="19">
        <v>24</v>
      </c>
      <c r="F129" s="19">
        <v>27</v>
      </c>
      <c r="G129" s="5">
        <f>INDEX('Carta Psicrométrica'!B$3:AO$49,MATCH(datos!F129,'Carta Psicrométrica'!A$3:A$49,0),MATCH(datos!E129,'Carta Psicrométrica'!B$2:AO$2,0))</f>
        <v>0</v>
      </c>
      <c r="H129" s="20">
        <v>40</v>
      </c>
      <c r="I129" s="20">
        <v>25</v>
      </c>
      <c r="J129" s="6">
        <v>1019</v>
      </c>
      <c r="K129" s="6">
        <f t="shared" si="13"/>
        <v>764.25</v>
      </c>
      <c r="L129" s="21">
        <v>34</v>
      </c>
      <c r="M129" s="21">
        <v>38</v>
      </c>
      <c r="N129" s="21">
        <v>37</v>
      </c>
      <c r="O129" s="21">
        <v>33</v>
      </c>
      <c r="P129" s="21">
        <v>29</v>
      </c>
      <c r="Q129" s="22">
        <v>61</v>
      </c>
      <c r="R129" s="22">
        <v>55</v>
      </c>
      <c r="S129" s="23">
        <f t="shared" si="10"/>
        <v>6</v>
      </c>
      <c r="T129" s="22">
        <v>39</v>
      </c>
      <c r="U129" s="22">
        <v>22</v>
      </c>
      <c r="V129" s="24">
        <v>0</v>
      </c>
      <c r="W129" s="24" t="str">
        <f t="shared" si="7"/>
        <v>Calma</v>
      </c>
      <c r="X129" s="24" t="s">
        <v>51</v>
      </c>
      <c r="Y129" s="24">
        <f t="shared" si="8"/>
        <v>90</v>
      </c>
      <c r="Z129" s="25">
        <v>0</v>
      </c>
      <c r="AA129" s="25">
        <v>0</v>
      </c>
      <c r="AB129" s="25">
        <f t="shared" si="9"/>
        <v>0</v>
      </c>
      <c r="AD129" s="26">
        <v>0</v>
      </c>
      <c r="AE129" s="26">
        <v>0</v>
      </c>
      <c r="AF129" s="27">
        <v>29.2</v>
      </c>
      <c r="AG129" s="27">
        <v>29.2</v>
      </c>
      <c r="AH129" s="27">
        <v>29.1</v>
      </c>
      <c r="AI129" s="5">
        <v>34</v>
      </c>
      <c r="AJ129" s="6">
        <v>1009</v>
      </c>
      <c r="AK129" s="28">
        <v>8</v>
      </c>
      <c r="AL129" s="28" t="s">
        <v>51</v>
      </c>
      <c r="AM129" s="25">
        <v>0</v>
      </c>
    </row>
    <row r="130" spans="1:40">
      <c r="A130" s="17">
        <v>42573</v>
      </c>
      <c r="B130" s="18">
        <v>0.36805555555555503</v>
      </c>
      <c r="C130" s="18">
        <v>0.61805555555555602</v>
      </c>
      <c r="D130" s="19">
        <v>32</v>
      </c>
      <c r="E130" s="19">
        <v>23</v>
      </c>
      <c r="F130" s="19">
        <v>29</v>
      </c>
      <c r="G130" s="5">
        <f>INDEX('Carta Psicrométrica'!B$3:AO$49,MATCH(datos!F130,'Carta Psicrométrica'!A$3:A$49,0),MATCH(datos!E130,'Carta Psicrométrica'!B$2:AO$2,0))</f>
        <v>0</v>
      </c>
      <c r="H130" s="20">
        <v>42</v>
      </c>
      <c r="I130" s="20">
        <v>25</v>
      </c>
      <c r="J130" s="6">
        <v>1018</v>
      </c>
      <c r="K130" s="6">
        <f t="shared" si="13"/>
        <v>763.5</v>
      </c>
      <c r="L130" s="21">
        <v>34</v>
      </c>
      <c r="M130" s="21">
        <v>37</v>
      </c>
      <c r="N130" s="21">
        <v>36</v>
      </c>
      <c r="O130" s="21">
        <v>33</v>
      </c>
      <c r="P130" s="21">
        <v>29</v>
      </c>
      <c r="Q130" s="22">
        <v>53</v>
      </c>
      <c r="R130" s="22">
        <v>44</v>
      </c>
      <c r="S130" s="23">
        <f t="shared" si="10"/>
        <v>9</v>
      </c>
      <c r="T130" s="22">
        <v>40</v>
      </c>
      <c r="U130" s="22">
        <v>22</v>
      </c>
      <c r="V130" s="24">
        <v>0</v>
      </c>
      <c r="W130" s="24" t="str">
        <f t="shared" si="7"/>
        <v>Calma</v>
      </c>
      <c r="X130" s="24" t="s">
        <v>51</v>
      </c>
      <c r="Y130" s="24">
        <f t="shared" si="8"/>
        <v>90</v>
      </c>
      <c r="Z130" s="25">
        <v>0</v>
      </c>
      <c r="AA130" s="25">
        <v>0</v>
      </c>
      <c r="AB130" s="25">
        <f t="shared" si="9"/>
        <v>0</v>
      </c>
      <c r="AD130" s="26">
        <v>0</v>
      </c>
      <c r="AE130" s="26">
        <v>0</v>
      </c>
      <c r="AF130" s="27">
        <v>31.2</v>
      </c>
      <c r="AG130" s="27">
        <v>31.2</v>
      </c>
      <c r="AH130" s="27">
        <v>31.1</v>
      </c>
      <c r="AI130" s="5">
        <v>25</v>
      </c>
      <c r="AJ130" s="6">
        <v>1007.2</v>
      </c>
      <c r="AK130" s="28">
        <v>4.8</v>
      </c>
      <c r="AL130" s="28" t="s">
        <v>51</v>
      </c>
      <c r="AM130" s="25">
        <v>0</v>
      </c>
      <c r="AN130" s="98" t="s">
        <v>69</v>
      </c>
    </row>
    <row r="131" spans="1:40">
      <c r="A131" s="17">
        <v>42576</v>
      </c>
      <c r="B131" s="18">
        <v>0.36111111111111099</v>
      </c>
      <c r="C131" s="18">
        <v>0.61111111111111105</v>
      </c>
      <c r="D131" s="19">
        <v>31</v>
      </c>
      <c r="E131" s="19">
        <v>27</v>
      </c>
      <c r="F131" s="19">
        <v>28</v>
      </c>
      <c r="G131" s="5">
        <f>INDEX('Carta Psicrométrica'!B$3:AO$49,MATCH(datos!F131,'Carta Psicrométrica'!A$3:A$49,0),MATCH(datos!E131,'Carta Psicrométrica'!B$2:AO$2,0))</f>
        <v>0</v>
      </c>
      <c r="H131" s="20">
        <v>43</v>
      </c>
      <c r="I131" s="20">
        <v>25</v>
      </c>
      <c r="J131" s="6">
        <v>1015</v>
      </c>
      <c r="K131" s="6">
        <f t="shared" si="13"/>
        <v>761.25</v>
      </c>
      <c r="L131" s="21">
        <v>34</v>
      </c>
      <c r="M131" s="21">
        <v>38</v>
      </c>
      <c r="N131" s="21">
        <v>36</v>
      </c>
      <c r="O131" s="21">
        <v>33</v>
      </c>
      <c r="P131" s="21">
        <v>29</v>
      </c>
      <c r="Q131" s="22">
        <v>44</v>
      </c>
      <c r="R131" s="22">
        <v>15</v>
      </c>
      <c r="S131" s="23">
        <f t="shared" si="10"/>
        <v>29</v>
      </c>
      <c r="T131" s="22">
        <v>40</v>
      </c>
      <c r="U131" s="22">
        <v>21</v>
      </c>
      <c r="V131" s="24">
        <v>0</v>
      </c>
      <c r="W131" s="24" t="str">
        <f t="shared" si="7"/>
        <v>Calma</v>
      </c>
      <c r="X131" s="24" t="s">
        <v>67</v>
      </c>
      <c r="Y131" s="24">
        <f t="shared" si="8"/>
        <v>337.5</v>
      </c>
      <c r="Z131" s="25">
        <v>0</v>
      </c>
      <c r="AA131" s="25">
        <v>0</v>
      </c>
      <c r="AB131" s="25">
        <f t="shared" si="9"/>
        <v>0</v>
      </c>
      <c r="AD131" s="26">
        <v>1</v>
      </c>
      <c r="AE131" s="26" t="s">
        <v>76</v>
      </c>
      <c r="AF131" s="27">
        <v>29.8</v>
      </c>
      <c r="AG131" s="27">
        <v>29.8</v>
      </c>
      <c r="AH131" s="27">
        <v>2.7</v>
      </c>
      <c r="AI131" s="5">
        <v>31</v>
      </c>
      <c r="AJ131" s="6">
        <v>1006.4</v>
      </c>
      <c r="AK131" s="28">
        <v>8</v>
      </c>
      <c r="AL131" s="28" t="s">
        <v>64</v>
      </c>
      <c r="AM131" s="25">
        <v>0</v>
      </c>
      <c r="AN131" s="98" t="s">
        <v>69</v>
      </c>
    </row>
    <row r="132" spans="1:40">
      <c r="A132" s="17">
        <v>42577</v>
      </c>
      <c r="B132" s="18">
        <v>0.35416666666666702</v>
      </c>
      <c r="C132" s="18">
        <v>0.60416666666666696</v>
      </c>
      <c r="D132" s="19">
        <v>28</v>
      </c>
      <c r="E132" s="19">
        <v>25</v>
      </c>
      <c r="F132" s="19">
        <v>25</v>
      </c>
      <c r="G132" s="5">
        <f>INDEX('Carta Psicrométrica'!B$3:AO$49,MATCH(datos!F132,'Carta Psicrométrica'!A$3:A$49,0),MATCH(datos!E132,'Carta Psicrométrica'!B$2:AO$2,0))</f>
        <v>0</v>
      </c>
      <c r="H132" s="20">
        <v>40</v>
      </c>
      <c r="I132" s="20">
        <v>21</v>
      </c>
      <c r="J132" s="6">
        <v>1016</v>
      </c>
      <c r="K132" s="6">
        <f t="shared" si="13"/>
        <v>762</v>
      </c>
      <c r="L132" s="21">
        <v>34</v>
      </c>
      <c r="M132" s="21">
        <v>38</v>
      </c>
      <c r="N132" s="21">
        <v>35</v>
      </c>
      <c r="O132" s="21">
        <v>33</v>
      </c>
      <c r="P132" s="21">
        <v>29</v>
      </c>
      <c r="Q132" s="22">
        <v>60</v>
      </c>
      <c r="R132" s="22">
        <v>50</v>
      </c>
      <c r="S132" s="23">
        <f t="shared" si="10"/>
        <v>10</v>
      </c>
      <c r="T132" s="22">
        <v>21</v>
      </c>
      <c r="U132" s="22">
        <v>55</v>
      </c>
      <c r="V132" s="24">
        <v>1</v>
      </c>
      <c r="W132" s="24" t="str">
        <f t="shared" ref="W132:W195" si="14">IF(V132=0,"Calma",IF(V132=1,"Ventolina",IF(V132=2,"Brisa Suave",IF(V132=3,"Brisa Leve",IF(V132=4,"Brisa Moderada",IF(V132=5,"Brisa Fresca",IF(V132=6,"Brisa Fuerte",IF(V132=7,"Viento Fuerte",IF(V132=8,"Temporal",IF(V132=9,"Temporal Fuerte",IF(V132=10,"Temporal Violento",IF(V132=11,"Temporal Muy Violento",IF(V132=12,"Huracán","N/A")))))))))))))</f>
        <v>Ventolina</v>
      </c>
      <c r="X132" s="24" t="s">
        <v>53</v>
      </c>
      <c r="Y132" s="24">
        <f t="shared" ref="Y132:Y195" si="15">IF(X132="N",0,IF(X132="NNE",22.5,IF(X132="NE",45,IF(X132="ENE",67.5,IF(X132="E",90,IF(X132="ESE",112.5,IF(X132="SE",135.5,IF(X132="SSE",157.5,IF(X132="S",180,IF(X132="SSW",202.5,IF(X132="SW",225,IF(X132="WSW",247.5,IF(X132="W",270,IF(X132="WNW",292.5,IF(X132="NW",315,IF(X132="NNW",337.5,"N/A"))))))))))))))))</f>
        <v>22.5</v>
      </c>
      <c r="Z132" s="25">
        <v>0</v>
      </c>
      <c r="AA132" s="25">
        <v>0</v>
      </c>
      <c r="AB132" s="25">
        <f t="shared" ref="AB132:AB195" si="16">Z132*25.4</f>
        <v>0</v>
      </c>
      <c r="AD132" s="26">
        <v>2</v>
      </c>
      <c r="AE132" s="26" t="s">
        <v>74</v>
      </c>
      <c r="AF132" s="27">
        <v>27.3</v>
      </c>
      <c r="AG132" s="27">
        <v>27.3</v>
      </c>
      <c r="AH132" s="27">
        <v>27.2</v>
      </c>
      <c r="AI132" s="5">
        <v>42</v>
      </c>
      <c r="AJ132" s="6">
        <v>1007.5</v>
      </c>
      <c r="AK132" s="28">
        <v>11.3</v>
      </c>
      <c r="AL132" s="28" t="s">
        <v>64</v>
      </c>
      <c r="AM132" s="25">
        <v>0</v>
      </c>
      <c r="AN132" s="98" t="s">
        <v>69</v>
      </c>
    </row>
    <row r="133" spans="1:40">
      <c r="A133" s="17">
        <v>42578</v>
      </c>
      <c r="B133" s="18">
        <v>0.36111111111111099</v>
      </c>
      <c r="C133" s="18">
        <v>0.61111111111111105</v>
      </c>
      <c r="D133" s="19">
        <v>26</v>
      </c>
      <c r="E133" s="19">
        <v>25</v>
      </c>
      <c r="F133" s="19">
        <v>23</v>
      </c>
      <c r="G133" s="5">
        <f>INDEX('Carta Psicrométrica'!B$3:AO$49,MATCH(datos!F133,'Carta Psicrométrica'!A$3:A$49,0),MATCH(datos!E133,'Carta Psicrométrica'!B$2:AO$2,0))</f>
        <v>0</v>
      </c>
      <c r="H133" s="20">
        <v>22</v>
      </c>
      <c r="I133" s="20">
        <v>41</v>
      </c>
      <c r="J133" s="6">
        <v>1016</v>
      </c>
      <c r="K133" s="6">
        <f t="shared" si="13"/>
        <v>762</v>
      </c>
      <c r="L133" s="21">
        <v>31</v>
      </c>
      <c r="M133" s="21">
        <v>36</v>
      </c>
      <c r="N133" s="21">
        <v>36</v>
      </c>
      <c r="O133" s="21">
        <v>34</v>
      </c>
      <c r="P133" s="21">
        <v>30</v>
      </c>
      <c r="Q133" s="22">
        <v>50</v>
      </c>
      <c r="R133" s="22">
        <v>46</v>
      </c>
      <c r="S133" s="23">
        <f t="shared" ref="S133:S196" si="17">IF(AB133=0,Q133-R133,Q133-(R133-AB133))</f>
        <v>7.5559999999999974</v>
      </c>
      <c r="T133" s="22">
        <v>40</v>
      </c>
      <c r="U133" s="22">
        <v>21</v>
      </c>
      <c r="V133" s="24">
        <v>0</v>
      </c>
      <c r="W133" s="24" t="str">
        <f t="shared" si="14"/>
        <v>Calma</v>
      </c>
      <c r="X133" s="24" t="s">
        <v>47</v>
      </c>
      <c r="Y133" s="24">
        <f t="shared" si="15"/>
        <v>315</v>
      </c>
      <c r="Z133" s="25">
        <v>0.14000000000000001</v>
      </c>
      <c r="AA133" s="25">
        <v>0.6</v>
      </c>
      <c r="AB133" s="25">
        <f t="shared" si="16"/>
        <v>3.556</v>
      </c>
      <c r="AD133" s="26">
        <v>7</v>
      </c>
      <c r="AE133" s="26" t="s">
        <v>84</v>
      </c>
      <c r="AF133" s="27">
        <v>24.8</v>
      </c>
      <c r="AG133" s="27">
        <v>24.8</v>
      </c>
      <c r="AH133" s="27">
        <v>24.8</v>
      </c>
      <c r="AI133" s="5">
        <v>67</v>
      </c>
      <c r="AJ133" s="6">
        <v>1007.8</v>
      </c>
      <c r="AK133" s="28">
        <v>4.8</v>
      </c>
      <c r="AL133" s="28" t="s">
        <v>47</v>
      </c>
      <c r="AM133" s="25">
        <v>0</v>
      </c>
      <c r="AN133" s="98" t="s">
        <v>69</v>
      </c>
    </row>
    <row r="134" spans="1:40">
      <c r="A134" s="17">
        <v>42579</v>
      </c>
      <c r="B134" s="18">
        <v>0.35763888888888901</v>
      </c>
      <c r="C134" s="18">
        <v>0.60763888888888895</v>
      </c>
      <c r="D134" s="19">
        <v>30</v>
      </c>
      <c r="E134" s="19">
        <v>24</v>
      </c>
      <c r="F134" s="19">
        <v>26</v>
      </c>
      <c r="G134" s="5">
        <f>INDEX('Carta Psicrométrica'!B$3:AO$49,MATCH(datos!F134,'Carta Psicrométrica'!A$3:A$49,0),MATCH(datos!E134,'Carta Psicrométrica'!B$2:AO$2,0))</f>
        <v>0</v>
      </c>
      <c r="H134" s="20">
        <v>33</v>
      </c>
      <c r="I134" s="20">
        <v>25</v>
      </c>
      <c r="J134" s="6">
        <v>1016</v>
      </c>
      <c r="K134" s="6">
        <f t="shared" si="13"/>
        <v>762</v>
      </c>
      <c r="L134" s="21">
        <v>30</v>
      </c>
      <c r="M134" s="21">
        <v>35</v>
      </c>
      <c r="N134" s="21">
        <v>34</v>
      </c>
      <c r="O134" s="21">
        <v>33</v>
      </c>
      <c r="P134" s="21">
        <v>29</v>
      </c>
      <c r="Q134" s="22">
        <v>46</v>
      </c>
      <c r="R134" s="22">
        <v>40</v>
      </c>
      <c r="S134" s="23">
        <f t="shared" si="17"/>
        <v>6</v>
      </c>
      <c r="T134" s="22">
        <v>35</v>
      </c>
      <c r="U134" s="22">
        <v>2</v>
      </c>
      <c r="V134" s="24">
        <v>0</v>
      </c>
      <c r="W134" s="24" t="str">
        <f t="shared" si="14"/>
        <v>Calma</v>
      </c>
      <c r="X134" s="24" t="s">
        <v>51</v>
      </c>
      <c r="Y134" s="24">
        <f t="shared" si="15"/>
        <v>90</v>
      </c>
      <c r="Z134" s="25">
        <v>0</v>
      </c>
      <c r="AA134" s="25">
        <v>0</v>
      </c>
      <c r="AB134" s="25">
        <f t="shared" si="16"/>
        <v>0</v>
      </c>
      <c r="AD134" s="26">
        <v>1</v>
      </c>
      <c r="AE134" s="26" t="s">
        <v>74</v>
      </c>
      <c r="AF134" s="27">
        <v>28.9</v>
      </c>
      <c r="AG134" s="27">
        <v>28.9</v>
      </c>
      <c r="AH134" s="27">
        <v>28.6</v>
      </c>
      <c r="AI134" s="5">
        <v>38</v>
      </c>
      <c r="AJ134" s="6">
        <v>106.9</v>
      </c>
      <c r="AK134" s="28">
        <v>6.4</v>
      </c>
      <c r="AL134" s="28" t="s">
        <v>64</v>
      </c>
      <c r="AM134" s="25">
        <v>0</v>
      </c>
      <c r="AN134" s="98" t="s">
        <v>69</v>
      </c>
    </row>
    <row r="135" spans="1:40">
      <c r="A135" s="17">
        <v>42580</v>
      </c>
      <c r="B135" s="18">
        <v>0.35416666666666702</v>
      </c>
      <c r="C135" s="18">
        <v>0.60416666666666696</v>
      </c>
      <c r="D135" s="19">
        <v>29</v>
      </c>
      <c r="E135" s="19">
        <v>26</v>
      </c>
      <c r="F135" s="19">
        <v>26</v>
      </c>
      <c r="G135" s="5">
        <f>INDEX('Carta Psicrométrica'!B$3:AO$49,MATCH(datos!F135,'Carta Psicrométrica'!A$3:A$49,0),MATCH(datos!E135,'Carta Psicrométrica'!B$2:AO$2,0))</f>
        <v>0</v>
      </c>
      <c r="H135" s="20">
        <v>40</v>
      </c>
      <c r="I135" s="20">
        <v>25</v>
      </c>
      <c r="J135" s="6">
        <v>1016</v>
      </c>
      <c r="K135" s="6">
        <f t="shared" si="13"/>
        <v>762</v>
      </c>
      <c r="L135" s="21">
        <v>31</v>
      </c>
      <c r="M135" s="21">
        <v>36</v>
      </c>
      <c r="N135" s="21">
        <v>35</v>
      </c>
      <c r="O135" s="21">
        <v>33</v>
      </c>
      <c r="P135" s="21">
        <v>30</v>
      </c>
      <c r="Q135" s="22">
        <v>40</v>
      </c>
      <c r="R135" s="22">
        <v>32</v>
      </c>
      <c r="S135" s="23">
        <f t="shared" si="17"/>
        <v>8</v>
      </c>
      <c r="T135" s="22">
        <v>38</v>
      </c>
      <c r="U135" s="22">
        <v>21</v>
      </c>
      <c r="V135" s="24">
        <v>0</v>
      </c>
      <c r="W135" s="24" t="str">
        <f t="shared" si="14"/>
        <v>Calma</v>
      </c>
      <c r="X135" s="24" t="s">
        <v>63</v>
      </c>
      <c r="Y135" s="24">
        <f t="shared" si="15"/>
        <v>112.5</v>
      </c>
      <c r="Z135" s="25">
        <v>0</v>
      </c>
      <c r="AA135" s="25">
        <v>0</v>
      </c>
      <c r="AB135" s="25">
        <f t="shared" si="16"/>
        <v>0</v>
      </c>
      <c r="AD135" s="26">
        <v>0</v>
      </c>
      <c r="AE135" s="26">
        <v>0</v>
      </c>
      <c r="AF135" s="27">
        <v>27.8</v>
      </c>
      <c r="AG135" s="27">
        <v>27.8</v>
      </c>
      <c r="AH135" s="27">
        <v>27.7</v>
      </c>
      <c r="AI135" s="5">
        <v>40</v>
      </c>
      <c r="AJ135" s="6">
        <v>1006.2</v>
      </c>
      <c r="AK135" s="28">
        <v>3.2</v>
      </c>
      <c r="AL135" s="28" t="s">
        <v>65</v>
      </c>
      <c r="AM135" s="25">
        <v>0</v>
      </c>
      <c r="AN135" s="98" t="s">
        <v>69</v>
      </c>
    </row>
    <row r="136" spans="1:40">
      <c r="A136" s="17">
        <v>42583</v>
      </c>
      <c r="B136" s="18">
        <v>0.34027777777777801</v>
      </c>
      <c r="C136" s="18">
        <v>0.59027777777777801</v>
      </c>
      <c r="D136" s="19">
        <v>27</v>
      </c>
      <c r="E136" s="19">
        <v>25</v>
      </c>
      <c r="F136" s="19">
        <v>24</v>
      </c>
      <c r="G136" s="5">
        <f>INDEX('Carta Psicrométrica'!B$3:AO$49,MATCH(datos!F136,'Carta Psicrométrica'!A$3:A$49,0),MATCH(datos!E136,'Carta Psicrométrica'!B$2:AO$2,0))</f>
        <v>0</v>
      </c>
      <c r="H136" s="20">
        <v>38</v>
      </c>
      <c r="I136" s="20">
        <v>24</v>
      </c>
      <c r="J136" s="6">
        <v>1015</v>
      </c>
      <c r="K136" s="6">
        <f t="shared" si="13"/>
        <v>761.25</v>
      </c>
      <c r="L136" s="21">
        <v>36</v>
      </c>
      <c r="M136" s="21">
        <v>36</v>
      </c>
      <c r="N136" s="21">
        <v>35</v>
      </c>
      <c r="O136" s="21">
        <v>33</v>
      </c>
      <c r="P136" s="21">
        <v>29</v>
      </c>
      <c r="Q136" s="22">
        <v>78</v>
      </c>
      <c r="R136" s="22">
        <v>54</v>
      </c>
      <c r="S136" s="23">
        <f t="shared" si="17"/>
        <v>24</v>
      </c>
      <c r="T136" s="22">
        <v>39</v>
      </c>
      <c r="U136" s="22">
        <v>21</v>
      </c>
      <c r="V136" s="24">
        <v>2</v>
      </c>
      <c r="W136" s="24" t="str">
        <f t="shared" si="14"/>
        <v>Brisa Suave</v>
      </c>
      <c r="X136" s="24" t="s">
        <v>58</v>
      </c>
      <c r="Y136" s="24">
        <f t="shared" si="15"/>
        <v>270</v>
      </c>
      <c r="Z136" s="25">
        <v>0</v>
      </c>
      <c r="AA136" s="25">
        <v>0</v>
      </c>
      <c r="AB136" s="25">
        <f t="shared" si="16"/>
        <v>0</v>
      </c>
      <c r="AD136" s="26">
        <v>2</v>
      </c>
      <c r="AE136" s="26" t="s">
        <v>74</v>
      </c>
      <c r="AF136" s="27">
        <v>26.4</v>
      </c>
      <c r="AG136" s="27">
        <v>26.4</v>
      </c>
      <c r="AH136" s="27">
        <v>26.3</v>
      </c>
      <c r="AI136" s="5">
        <v>43</v>
      </c>
      <c r="AJ136" s="6">
        <v>1006.3</v>
      </c>
      <c r="AK136" s="28">
        <v>6.4</v>
      </c>
      <c r="AL136" s="28" t="s">
        <v>51</v>
      </c>
      <c r="AM136" s="25">
        <v>0</v>
      </c>
      <c r="AN136" s="98" t="s">
        <v>71</v>
      </c>
    </row>
    <row r="137" spans="1:40">
      <c r="A137" s="17">
        <v>42584</v>
      </c>
      <c r="B137" s="18">
        <v>0.34027777777777801</v>
      </c>
      <c r="C137" s="18">
        <v>0.59027777777777801</v>
      </c>
      <c r="D137" s="19">
        <v>28</v>
      </c>
      <c r="E137" s="19">
        <v>24</v>
      </c>
      <c r="F137" s="19">
        <v>24</v>
      </c>
      <c r="G137" s="5">
        <f>INDEX('Carta Psicrométrica'!B$3:AO$49,MATCH(datos!F137,'Carta Psicrométrica'!A$3:A$49,0),MATCH(datos!E137,'Carta Psicrométrica'!B$2:AO$2,0))</f>
        <v>0</v>
      </c>
      <c r="H137" s="20">
        <v>38</v>
      </c>
      <c r="I137" s="20">
        <v>24</v>
      </c>
      <c r="J137" s="6">
        <v>1016</v>
      </c>
      <c r="K137" s="6">
        <f t="shared" si="13"/>
        <v>762</v>
      </c>
      <c r="L137" s="21">
        <v>32</v>
      </c>
      <c r="M137" s="21">
        <v>36</v>
      </c>
      <c r="N137" s="21">
        <v>36</v>
      </c>
      <c r="O137" s="21">
        <v>33</v>
      </c>
      <c r="P137" s="21">
        <v>30</v>
      </c>
      <c r="Q137" s="22">
        <v>122</v>
      </c>
      <c r="R137" s="22">
        <v>113</v>
      </c>
      <c r="S137" s="23">
        <f t="shared" si="17"/>
        <v>9</v>
      </c>
      <c r="T137" s="22">
        <v>39</v>
      </c>
      <c r="U137" s="22">
        <v>22</v>
      </c>
      <c r="V137" s="24">
        <v>1</v>
      </c>
      <c r="W137" s="24" t="str">
        <f t="shared" si="14"/>
        <v>Ventolina</v>
      </c>
      <c r="X137" s="24" t="s">
        <v>58</v>
      </c>
      <c r="Y137" s="24">
        <f t="shared" si="15"/>
        <v>270</v>
      </c>
      <c r="Z137" s="25">
        <v>0</v>
      </c>
      <c r="AA137" s="25">
        <v>0</v>
      </c>
      <c r="AB137" s="25">
        <f t="shared" si="16"/>
        <v>0</v>
      </c>
      <c r="AD137" s="26">
        <v>3</v>
      </c>
      <c r="AE137" s="26" t="s">
        <v>87</v>
      </c>
      <c r="AF137" s="27">
        <v>26.3</v>
      </c>
      <c r="AG137" s="27">
        <v>26.3</v>
      </c>
      <c r="AH137" s="27">
        <v>26</v>
      </c>
      <c r="AI137" s="5">
        <v>50</v>
      </c>
      <c r="AJ137" s="6">
        <v>1010.2</v>
      </c>
      <c r="AK137" s="28">
        <v>4.8</v>
      </c>
      <c r="AL137" s="28" t="s">
        <v>60</v>
      </c>
      <c r="AM137" s="25">
        <v>0</v>
      </c>
      <c r="AN137" s="98" t="s">
        <v>71</v>
      </c>
    </row>
    <row r="138" spans="1:40">
      <c r="A138" s="17">
        <v>42585</v>
      </c>
      <c r="B138" s="18">
        <v>0.34722222222222199</v>
      </c>
      <c r="C138" s="18">
        <v>0.59722222222222199</v>
      </c>
      <c r="D138" s="19">
        <v>27</v>
      </c>
      <c r="E138" s="19">
        <v>24</v>
      </c>
      <c r="F138" s="19">
        <v>24</v>
      </c>
      <c r="G138" s="5">
        <f>INDEX('Carta Psicrométrica'!B$3:AO$49,MATCH(datos!F138,'Carta Psicrométrica'!A$3:A$49,0),MATCH(datos!E138,'Carta Psicrométrica'!B$2:AO$2,0))</f>
        <v>0</v>
      </c>
      <c r="H138" s="20">
        <v>38</v>
      </c>
      <c r="I138" s="20">
        <v>24</v>
      </c>
      <c r="J138" s="6">
        <v>1017</v>
      </c>
      <c r="K138" s="6">
        <f t="shared" si="13"/>
        <v>762.75</v>
      </c>
      <c r="L138" s="21">
        <v>31</v>
      </c>
      <c r="M138" s="21">
        <v>31</v>
      </c>
      <c r="N138" s="21">
        <v>30</v>
      </c>
      <c r="O138" s="21">
        <v>32</v>
      </c>
      <c r="P138" s="21">
        <v>24</v>
      </c>
      <c r="Q138" s="22">
        <v>113</v>
      </c>
      <c r="R138" s="22">
        <v>105</v>
      </c>
      <c r="S138" s="23">
        <f t="shared" si="17"/>
        <v>8</v>
      </c>
      <c r="T138" s="22">
        <v>39</v>
      </c>
      <c r="U138" s="22">
        <v>20</v>
      </c>
      <c r="V138" s="24">
        <v>0</v>
      </c>
      <c r="W138" s="24" t="str">
        <f t="shared" si="14"/>
        <v>Calma</v>
      </c>
      <c r="X138" s="24" t="s">
        <v>60</v>
      </c>
      <c r="Y138" s="24">
        <f t="shared" si="15"/>
        <v>292.5</v>
      </c>
      <c r="Z138" s="25">
        <v>0</v>
      </c>
      <c r="AA138" s="25">
        <v>0</v>
      </c>
      <c r="AB138" s="25">
        <f t="shared" si="16"/>
        <v>0</v>
      </c>
      <c r="AD138" s="26">
        <v>1</v>
      </c>
      <c r="AE138" s="26" t="s">
        <v>70</v>
      </c>
      <c r="AF138" s="27">
        <v>24.1</v>
      </c>
      <c r="AG138" s="27">
        <v>24.1</v>
      </c>
      <c r="AH138" s="27">
        <v>23.9</v>
      </c>
      <c r="AI138" s="5">
        <v>63</v>
      </c>
      <c r="AJ138" s="6">
        <v>1010.9</v>
      </c>
      <c r="AK138" s="28">
        <v>0</v>
      </c>
      <c r="AL138" s="28" t="s">
        <v>59</v>
      </c>
      <c r="AM138" s="25">
        <v>0</v>
      </c>
    </row>
    <row r="139" spans="1:40">
      <c r="A139" s="17">
        <v>42586</v>
      </c>
      <c r="B139" s="18">
        <v>0.33680555555555503</v>
      </c>
      <c r="C139" s="18">
        <v>0.58680555555555602</v>
      </c>
      <c r="D139" s="19">
        <v>23</v>
      </c>
      <c r="E139" s="19">
        <v>2</v>
      </c>
      <c r="F139" s="19">
        <v>20</v>
      </c>
      <c r="G139" s="5">
        <f>INDEX('Carta Psicrométrica'!B$3:AO$49,MATCH(datos!F139,'Carta Psicrométrica'!A$3:A$49,0),MATCH(datos!E139,'Carta Psicrométrica'!B$2:AO$2,0))</f>
        <v>81</v>
      </c>
      <c r="H139" s="20">
        <v>37</v>
      </c>
      <c r="I139" s="20">
        <v>21</v>
      </c>
      <c r="J139" s="6">
        <v>1016</v>
      </c>
      <c r="K139" s="6">
        <f t="shared" si="13"/>
        <v>762</v>
      </c>
      <c r="L139" s="21">
        <v>31</v>
      </c>
      <c r="M139" s="21">
        <v>32</v>
      </c>
      <c r="N139" s="21">
        <v>35</v>
      </c>
      <c r="O139" s="21">
        <v>33</v>
      </c>
      <c r="P139" s="21">
        <v>29</v>
      </c>
      <c r="Q139" s="22">
        <v>105</v>
      </c>
      <c r="R139" s="22">
        <v>98</v>
      </c>
      <c r="S139" s="23">
        <f t="shared" si="17"/>
        <v>7.5079999999999956</v>
      </c>
      <c r="T139" s="22">
        <v>13.7</v>
      </c>
      <c r="U139" s="22">
        <v>18</v>
      </c>
      <c r="V139" s="24">
        <v>2</v>
      </c>
      <c r="W139" s="24" t="str">
        <f t="shared" si="14"/>
        <v>Brisa Suave</v>
      </c>
      <c r="X139" s="24" t="s">
        <v>60</v>
      </c>
      <c r="Y139" s="24">
        <f t="shared" si="15"/>
        <v>292.5</v>
      </c>
      <c r="Z139" s="25">
        <v>0.02</v>
      </c>
      <c r="AA139" s="25">
        <v>0.06</v>
      </c>
      <c r="AB139" s="25">
        <f t="shared" si="16"/>
        <v>0.50800000000000001</v>
      </c>
      <c r="AD139" s="26">
        <v>2</v>
      </c>
      <c r="AE139" s="26" t="s">
        <v>78</v>
      </c>
      <c r="AF139" s="27">
        <v>22.3</v>
      </c>
      <c r="AG139" s="27">
        <v>22.3</v>
      </c>
      <c r="AH139" s="27">
        <v>22.3</v>
      </c>
      <c r="AI139" s="5">
        <v>62</v>
      </c>
      <c r="AJ139" s="6">
        <v>1007.2</v>
      </c>
      <c r="AK139" s="28">
        <v>8</v>
      </c>
      <c r="AL139" s="28" t="s">
        <v>66</v>
      </c>
      <c r="AM139" s="25">
        <v>0</v>
      </c>
      <c r="AN139" s="98" t="s">
        <v>71</v>
      </c>
    </row>
    <row r="140" spans="1:40">
      <c r="A140" s="17">
        <v>42587</v>
      </c>
      <c r="B140" s="18">
        <v>0.34027777777777801</v>
      </c>
      <c r="C140" s="18">
        <v>0.59027777777777801</v>
      </c>
      <c r="D140" s="19">
        <v>28</v>
      </c>
      <c r="E140" s="19">
        <v>24</v>
      </c>
      <c r="F140" s="19">
        <v>27</v>
      </c>
      <c r="G140" s="5">
        <f>INDEX('Carta Psicrométrica'!B$3:AO$49,MATCH(datos!F140,'Carta Psicrométrica'!A$3:A$49,0),MATCH(datos!E140,'Carta Psicrométrica'!B$2:AO$2,0))</f>
        <v>0</v>
      </c>
      <c r="H140" s="20">
        <v>38</v>
      </c>
      <c r="I140" s="20">
        <v>23</v>
      </c>
      <c r="J140" s="6">
        <v>1014</v>
      </c>
      <c r="K140" s="6">
        <f t="shared" si="13"/>
        <v>760.5</v>
      </c>
      <c r="L140" s="21">
        <v>32</v>
      </c>
      <c r="M140" s="21">
        <v>37</v>
      </c>
      <c r="N140" s="21">
        <v>36</v>
      </c>
      <c r="O140" s="21">
        <v>33</v>
      </c>
      <c r="P140" s="21">
        <v>30</v>
      </c>
      <c r="Q140" s="22">
        <v>98</v>
      </c>
      <c r="R140" s="22">
        <v>89</v>
      </c>
      <c r="S140" s="23">
        <f t="shared" si="17"/>
        <v>9</v>
      </c>
      <c r="T140" s="22">
        <v>37</v>
      </c>
      <c r="U140" s="22">
        <v>21</v>
      </c>
      <c r="V140" s="24">
        <v>0</v>
      </c>
      <c r="W140" s="24" t="str">
        <f t="shared" si="14"/>
        <v>Calma</v>
      </c>
      <c r="X140" s="24" t="s">
        <v>49</v>
      </c>
      <c r="Y140" s="24">
        <f t="shared" si="15"/>
        <v>247.5</v>
      </c>
      <c r="Z140" s="25">
        <v>0</v>
      </c>
      <c r="AA140" s="25">
        <v>0</v>
      </c>
      <c r="AB140" s="25">
        <f t="shared" si="16"/>
        <v>0</v>
      </c>
      <c r="AD140" s="26">
        <v>0</v>
      </c>
      <c r="AE140" s="26">
        <v>0</v>
      </c>
      <c r="AF140" s="27">
        <v>26.1</v>
      </c>
      <c r="AG140" s="27">
        <v>26.1</v>
      </c>
      <c r="AH140" s="27">
        <v>26.1</v>
      </c>
      <c r="AJ140" s="6">
        <v>0</v>
      </c>
      <c r="AK140" s="28">
        <v>4.8</v>
      </c>
      <c r="AL140" s="28" t="s">
        <v>49</v>
      </c>
      <c r="AM140" s="25">
        <v>0</v>
      </c>
      <c r="AN140" s="98" t="s">
        <v>71</v>
      </c>
    </row>
    <row r="141" spans="1:40">
      <c r="A141" s="17">
        <v>42588</v>
      </c>
      <c r="B141" s="18">
        <v>0.34027777777777801</v>
      </c>
      <c r="C141" s="18">
        <v>0.59027777777777801</v>
      </c>
      <c r="D141" s="19">
        <v>30</v>
      </c>
      <c r="E141" s="19">
        <v>24</v>
      </c>
      <c r="F141" s="19">
        <v>27</v>
      </c>
      <c r="G141" s="5">
        <f>INDEX('Carta Psicrométrica'!B$3:AO$49,MATCH(datos!F141,'Carta Psicrométrica'!A$3:A$49,0),MATCH(datos!E141,'Carta Psicrométrica'!B$2:AO$2,0))</f>
        <v>0</v>
      </c>
      <c r="H141" s="20">
        <v>41</v>
      </c>
      <c r="I141" s="20">
        <v>23</v>
      </c>
      <c r="J141" s="6">
        <v>1015</v>
      </c>
      <c r="K141" s="6">
        <f t="shared" si="13"/>
        <v>761.25</v>
      </c>
      <c r="L141" s="21">
        <v>33</v>
      </c>
      <c r="M141" s="21">
        <v>32</v>
      </c>
      <c r="N141" s="21">
        <v>36</v>
      </c>
      <c r="O141" s="21">
        <v>33</v>
      </c>
      <c r="P141" s="21">
        <v>30</v>
      </c>
      <c r="Q141" s="22">
        <v>89</v>
      </c>
      <c r="R141" s="22">
        <v>67</v>
      </c>
      <c r="S141" s="23">
        <f t="shared" si="17"/>
        <v>22</v>
      </c>
      <c r="T141" s="22">
        <v>47</v>
      </c>
      <c r="U141" s="22">
        <v>20</v>
      </c>
      <c r="V141" s="24">
        <v>0</v>
      </c>
      <c r="W141" s="24" t="str">
        <f t="shared" si="14"/>
        <v>Calma</v>
      </c>
      <c r="X141" s="24" t="s">
        <v>47</v>
      </c>
      <c r="Y141" s="24">
        <f t="shared" si="15"/>
        <v>315</v>
      </c>
      <c r="Z141" s="25">
        <v>0</v>
      </c>
      <c r="AA141" s="25">
        <v>0</v>
      </c>
      <c r="AB141" s="25">
        <f t="shared" si="16"/>
        <v>0</v>
      </c>
      <c r="AD141" s="26">
        <v>0</v>
      </c>
      <c r="AE141" s="26">
        <v>0</v>
      </c>
      <c r="AF141" s="27">
        <v>29.2</v>
      </c>
      <c r="AG141" s="27">
        <v>29.2</v>
      </c>
      <c r="AH141" s="27">
        <v>29.1</v>
      </c>
      <c r="AJ141" s="6">
        <v>1003</v>
      </c>
      <c r="AK141" s="28">
        <v>8</v>
      </c>
      <c r="AL141" s="28" t="s">
        <v>53</v>
      </c>
      <c r="AM141" s="25">
        <v>0</v>
      </c>
    </row>
    <row r="142" spans="1:40">
      <c r="A142" s="17">
        <v>42591</v>
      </c>
      <c r="B142" s="18">
        <v>0.34375</v>
      </c>
      <c r="C142" s="18">
        <v>0.59375</v>
      </c>
      <c r="D142" s="19">
        <v>27</v>
      </c>
      <c r="E142" s="19">
        <v>23</v>
      </c>
      <c r="F142" s="19">
        <v>25</v>
      </c>
      <c r="G142" s="5">
        <f>INDEX('Carta Psicrométrica'!B$3:AO$49,MATCH(datos!F142,'Carta Psicrométrica'!A$3:A$49,0),MATCH(datos!E142,'Carta Psicrométrica'!B$2:AO$2,0))</f>
        <v>0</v>
      </c>
      <c r="H142" s="20">
        <v>41</v>
      </c>
      <c r="I142" s="20">
        <v>24</v>
      </c>
      <c r="J142" s="6">
        <v>1015</v>
      </c>
      <c r="K142" s="6">
        <f t="shared" si="13"/>
        <v>761.25</v>
      </c>
      <c r="L142" s="21">
        <v>32</v>
      </c>
      <c r="M142" s="21">
        <v>32</v>
      </c>
      <c r="N142" s="21">
        <v>35</v>
      </c>
      <c r="O142" s="21">
        <v>33</v>
      </c>
      <c r="P142" s="21">
        <v>30</v>
      </c>
      <c r="Q142" s="22">
        <v>89</v>
      </c>
      <c r="R142" s="22">
        <v>55</v>
      </c>
      <c r="S142" s="23">
        <f t="shared" si="17"/>
        <v>34.508000000000003</v>
      </c>
      <c r="T142" s="22">
        <v>39</v>
      </c>
      <c r="U142" s="22">
        <v>20</v>
      </c>
      <c r="V142" s="24">
        <v>2</v>
      </c>
      <c r="W142" s="24" t="str">
        <f t="shared" si="14"/>
        <v>Brisa Suave</v>
      </c>
      <c r="X142" s="24" t="s">
        <v>47</v>
      </c>
      <c r="Y142" s="24">
        <f t="shared" si="15"/>
        <v>315</v>
      </c>
      <c r="Z142" s="25">
        <v>0.02</v>
      </c>
      <c r="AA142" s="25">
        <v>0.06</v>
      </c>
      <c r="AB142" s="25">
        <f t="shared" si="16"/>
        <v>0.50800000000000001</v>
      </c>
      <c r="AD142" s="26">
        <v>7</v>
      </c>
      <c r="AE142" s="26" t="s">
        <v>88</v>
      </c>
      <c r="AF142" s="27">
        <v>26.8</v>
      </c>
      <c r="AG142" s="27">
        <v>26.8</v>
      </c>
      <c r="AH142" s="27">
        <v>26.6</v>
      </c>
      <c r="AJ142" s="6">
        <v>1005.7</v>
      </c>
      <c r="AK142" s="28">
        <v>6.4</v>
      </c>
      <c r="AL142" s="28" t="s">
        <v>58</v>
      </c>
      <c r="AM142" s="25">
        <v>0</v>
      </c>
    </row>
    <row r="143" spans="1:40">
      <c r="A143" s="17">
        <v>42592</v>
      </c>
      <c r="B143" s="18">
        <v>0.34375</v>
      </c>
      <c r="C143" s="18">
        <v>0.59375</v>
      </c>
      <c r="D143" s="19">
        <v>23</v>
      </c>
      <c r="E143" s="19">
        <v>22</v>
      </c>
      <c r="F143" s="19">
        <v>21</v>
      </c>
      <c r="G143" s="5">
        <f>INDEX('Carta Psicrométrica'!B$3:AO$49,MATCH(datos!F143,'Carta Psicrométrica'!A$3:A$49,0),MATCH(datos!E143,'Carta Psicrométrica'!B$2:AO$2,0))</f>
        <v>0</v>
      </c>
      <c r="H143" s="20">
        <v>33</v>
      </c>
      <c r="I143" s="20">
        <v>21</v>
      </c>
      <c r="J143" s="6">
        <v>1015</v>
      </c>
      <c r="K143" s="6">
        <f t="shared" si="13"/>
        <v>761.25</v>
      </c>
      <c r="L143" s="21">
        <v>30</v>
      </c>
      <c r="M143" s="21">
        <v>35</v>
      </c>
      <c r="N143" s="21">
        <v>35</v>
      </c>
      <c r="O143" s="21">
        <v>32</v>
      </c>
      <c r="P143" s="21">
        <v>29</v>
      </c>
      <c r="Q143" s="22">
        <v>55</v>
      </c>
      <c r="R143" s="22">
        <v>49</v>
      </c>
      <c r="S143" s="23">
        <f t="shared" si="17"/>
        <v>6</v>
      </c>
      <c r="T143" s="22">
        <v>32</v>
      </c>
      <c r="U143" s="22">
        <v>21</v>
      </c>
      <c r="V143" s="24">
        <v>0</v>
      </c>
      <c r="W143" s="24" t="str">
        <f t="shared" si="14"/>
        <v>Calma</v>
      </c>
      <c r="X143" s="24" t="s">
        <v>62</v>
      </c>
      <c r="Y143" s="24">
        <f t="shared" si="15"/>
        <v>157.5</v>
      </c>
      <c r="Z143" s="25">
        <v>0</v>
      </c>
      <c r="AA143" s="25">
        <v>0</v>
      </c>
      <c r="AB143" s="25">
        <f t="shared" si="16"/>
        <v>0</v>
      </c>
      <c r="AD143" s="26">
        <v>6</v>
      </c>
      <c r="AE143" s="26" t="s">
        <v>88</v>
      </c>
      <c r="AF143" s="27">
        <v>23.1</v>
      </c>
      <c r="AG143" s="27">
        <v>23.1</v>
      </c>
      <c r="AH143" s="27">
        <v>23.1</v>
      </c>
      <c r="AJ143" s="6">
        <v>1008.5</v>
      </c>
      <c r="AK143" s="28">
        <v>3.2</v>
      </c>
      <c r="AL143" s="28" t="s">
        <v>66</v>
      </c>
      <c r="AM143" s="25">
        <v>0</v>
      </c>
    </row>
    <row r="144" spans="1:40">
      <c r="A144" s="17">
        <v>42593</v>
      </c>
      <c r="B144" s="18">
        <v>0.34375</v>
      </c>
      <c r="C144" s="18">
        <v>0.59375</v>
      </c>
      <c r="D144" s="19">
        <v>26</v>
      </c>
      <c r="E144" s="19">
        <v>24</v>
      </c>
      <c r="F144" s="19">
        <v>23</v>
      </c>
      <c r="G144" s="5">
        <f>INDEX('Carta Psicrométrica'!B$3:AO$49,MATCH(datos!F144,'Carta Psicrométrica'!A$3:A$49,0),MATCH(datos!E144,'Carta Psicrométrica'!B$2:AO$2,0))</f>
        <v>0</v>
      </c>
      <c r="H144" s="20">
        <v>35</v>
      </c>
      <c r="I144" s="20">
        <v>22</v>
      </c>
      <c r="J144" s="6">
        <v>1015</v>
      </c>
      <c r="K144" s="6">
        <f t="shared" si="13"/>
        <v>761.25</v>
      </c>
      <c r="L144" s="21">
        <v>30</v>
      </c>
      <c r="M144" s="21">
        <v>35</v>
      </c>
      <c r="N144" s="21">
        <v>34</v>
      </c>
      <c r="O144" s="21">
        <v>32</v>
      </c>
      <c r="P144" s="21">
        <v>30</v>
      </c>
      <c r="Q144" s="22">
        <v>49</v>
      </c>
      <c r="R144" s="22">
        <v>3</v>
      </c>
      <c r="S144" s="23">
        <f t="shared" si="17"/>
        <v>46.253999999999998</v>
      </c>
      <c r="T144" s="22">
        <v>44</v>
      </c>
      <c r="U144" s="22">
        <v>20</v>
      </c>
      <c r="V144" s="24">
        <v>1</v>
      </c>
      <c r="W144" s="24" t="str">
        <f t="shared" si="14"/>
        <v>Ventolina</v>
      </c>
      <c r="X144" s="24" t="s">
        <v>47</v>
      </c>
      <c r="Y144" s="24">
        <f t="shared" si="15"/>
        <v>315</v>
      </c>
      <c r="Z144" s="25">
        <v>0.01</v>
      </c>
      <c r="AA144" s="25">
        <v>0.02</v>
      </c>
      <c r="AB144" s="25">
        <f t="shared" si="16"/>
        <v>0.254</v>
      </c>
      <c r="AD144" s="26">
        <v>5</v>
      </c>
      <c r="AE144" s="26" t="s">
        <v>87</v>
      </c>
      <c r="AF144" s="27">
        <v>25.1</v>
      </c>
      <c r="AG144" s="27">
        <v>25.1</v>
      </c>
      <c r="AH144" s="27">
        <v>24.9</v>
      </c>
      <c r="AJ144" s="6">
        <v>1007.5</v>
      </c>
      <c r="AK144" s="28">
        <v>6.4</v>
      </c>
      <c r="AL144" s="28" t="s">
        <v>66</v>
      </c>
      <c r="AM144" s="25">
        <v>0</v>
      </c>
    </row>
    <row r="145" spans="1:40">
      <c r="A145" s="17">
        <v>42594</v>
      </c>
      <c r="B145" s="18">
        <v>0.34375</v>
      </c>
      <c r="C145" s="18">
        <v>0.59375</v>
      </c>
      <c r="D145" s="19">
        <v>29</v>
      </c>
      <c r="E145" s="19">
        <v>24</v>
      </c>
      <c r="F145" s="19">
        <v>25</v>
      </c>
      <c r="G145" s="5">
        <f>INDEX('Carta Psicrométrica'!B$3:AO$49,MATCH(datos!F145,'Carta Psicrométrica'!A$3:A$49,0),MATCH(datos!E145,'Carta Psicrométrica'!B$2:AO$2,0))</f>
        <v>0</v>
      </c>
      <c r="H145" s="20">
        <v>37</v>
      </c>
      <c r="I145" s="20">
        <v>25</v>
      </c>
      <c r="J145" s="6">
        <v>1015</v>
      </c>
      <c r="K145" s="6">
        <f t="shared" si="13"/>
        <v>761.25</v>
      </c>
      <c r="L145" s="21">
        <v>31</v>
      </c>
      <c r="M145" s="21">
        <v>35</v>
      </c>
      <c r="N145" s="21">
        <v>35</v>
      </c>
      <c r="O145" s="21">
        <v>32</v>
      </c>
      <c r="P145" s="21">
        <v>30</v>
      </c>
      <c r="Q145" s="22">
        <v>43</v>
      </c>
      <c r="R145" s="22">
        <v>35</v>
      </c>
      <c r="S145" s="23">
        <f t="shared" si="17"/>
        <v>8</v>
      </c>
      <c r="T145" s="22">
        <v>38</v>
      </c>
      <c r="U145" s="22">
        <v>22</v>
      </c>
      <c r="V145" s="24">
        <v>1</v>
      </c>
      <c r="W145" s="24" t="str">
        <f t="shared" si="14"/>
        <v>Ventolina</v>
      </c>
      <c r="X145" s="24" t="s">
        <v>49</v>
      </c>
      <c r="Y145" s="24">
        <f t="shared" si="15"/>
        <v>247.5</v>
      </c>
      <c r="Z145" s="25">
        <v>0</v>
      </c>
      <c r="AA145" s="25">
        <v>0</v>
      </c>
      <c r="AB145" s="25">
        <f t="shared" si="16"/>
        <v>0</v>
      </c>
      <c r="AD145" s="26">
        <v>5</v>
      </c>
      <c r="AE145" s="26" t="s">
        <v>89</v>
      </c>
      <c r="AF145" s="27">
        <v>27.9</v>
      </c>
      <c r="AG145" s="27">
        <v>27.9</v>
      </c>
      <c r="AH145" s="27">
        <v>27.6</v>
      </c>
      <c r="AJ145" s="6">
        <v>1004.8</v>
      </c>
      <c r="AK145" s="28">
        <v>8</v>
      </c>
      <c r="AL145" s="28" t="s">
        <v>58</v>
      </c>
      <c r="AM145" s="25">
        <v>0</v>
      </c>
    </row>
    <row r="146" spans="1:40">
      <c r="A146" s="17">
        <v>42597</v>
      </c>
      <c r="B146" s="18">
        <v>0.34375</v>
      </c>
      <c r="C146" s="18">
        <v>0.59375</v>
      </c>
      <c r="D146" s="19">
        <v>22</v>
      </c>
      <c r="E146" s="19">
        <v>19</v>
      </c>
      <c r="F146" s="19">
        <v>20</v>
      </c>
      <c r="G146" s="5">
        <f>INDEX('Carta Psicrométrica'!B$3:AO$49,MATCH(datos!F146,'Carta Psicrométrica'!A$3:A$49,0),MATCH(datos!E146,'Carta Psicrométrica'!B$2:AO$2,0))</f>
        <v>0</v>
      </c>
      <c r="H146" s="20">
        <v>41</v>
      </c>
      <c r="I146" s="20">
        <v>21</v>
      </c>
      <c r="J146" s="6">
        <v>1018</v>
      </c>
      <c r="K146" s="6">
        <f t="shared" si="13"/>
        <v>763.5</v>
      </c>
      <c r="L146" s="21">
        <v>27</v>
      </c>
      <c r="M146" s="21">
        <v>28</v>
      </c>
      <c r="N146" s="21">
        <v>30</v>
      </c>
      <c r="O146" s="21">
        <v>31</v>
      </c>
      <c r="P146" s="21">
        <v>30</v>
      </c>
      <c r="Q146" s="22">
        <v>130</v>
      </c>
      <c r="R146" s="22">
        <v>126</v>
      </c>
      <c r="S146" s="23">
        <f t="shared" si="17"/>
        <v>24.573999999999998</v>
      </c>
      <c r="T146" s="22">
        <v>38</v>
      </c>
      <c r="U146" s="22">
        <v>21</v>
      </c>
      <c r="V146" s="24">
        <v>0</v>
      </c>
      <c r="W146" s="24" t="str">
        <f t="shared" si="14"/>
        <v>Calma</v>
      </c>
      <c r="X146" s="24" t="s">
        <v>65</v>
      </c>
      <c r="Y146" s="24">
        <f t="shared" si="15"/>
        <v>135.5</v>
      </c>
      <c r="Z146" s="25">
        <v>0.81</v>
      </c>
      <c r="AA146" s="25">
        <v>3.79</v>
      </c>
      <c r="AB146" s="25">
        <f t="shared" si="16"/>
        <v>20.574000000000002</v>
      </c>
      <c r="AD146" s="26">
        <v>0</v>
      </c>
      <c r="AE146" s="26">
        <v>0</v>
      </c>
      <c r="AF146" s="27">
        <v>24.1</v>
      </c>
      <c r="AG146" s="27">
        <v>24.1</v>
      </c>
      <c r="AH146" s="27">
        <v>23.8</v>
      </c>
      <c r="AJ146" s="6">
        <v>101.9</v>
      </c>
      <c r="AK146" s="28">
        <v>3.2</v>
      </c>
      <c r="AL146" s="28" t="s">
        <v>51</v>
      </c>
      <c r="AM146" s="25">
        <v>0</v>
      </c>
    </row>
    <row r="147" spans="1:40">
      <c r="A147" s="17">
        <v>42598</v>
      </c>
      <c r="B147" s="18">
        <v>0.34375</v>
      </c>
      <c r="C147" s="18">
        <v>0.59375</v>
      </c>
      <c r="D147" s="19">
        <v>25</v>
      </c>
      <c r="E147" s="19">
        <v>23</v>
      </c>
      <c r="F147" s="19">
        <v>21</v>
      </c>
      <c r="G147" s="5">
        <f>INDEX('Carta Psicrométrica'!B$3:AO$49,MATCH(datos!F147,'Carta Psicrométrica'!A$3:A$49,0),MATCH(datos!E147,'Carta Psicrométrica'!B$2:AO$2,0))</f>
        <v>0</v>
      </c>
      <c r="H147" s="20">
        <v>35</v>
      </c>
      <c r="I147" s="20">
        <v>20</v>
      </c>
      <c r="J147" s="6">
        <v>1014</v>
      </c>
      <c r="K147" s="6">
        <f t="shared" si="13"/>
        <v>760.5</v>
      </c>
      <c r="L147" s="21">
        <v>29</v>
      </c>
      <c r="M147" s="21">
        <v>30</v>
      </c>
      <c r="N147" s="21">
        <v>30</v>
      </c>
      <c r="O147" s="21">
        <v>31</v>
      </c>
      <c r="P147" s="21">
        <v>29</v>
      </c>
      <c r="Q147" s="22">
        <v>126</v>
      </c>
      <c r="R147" s="22">
        <v>120</v>
      </c>
      <c r="S147" s="23">
        <f t="shared" si="17"/>
        <v>6</v>
      </c>
      <c r="T147" s="22">
        <v>34</v>
      </c>
      <c r="U147" s="22">
        <v>19</v>
      </c>
      <c r="V147" s="24">
        <v>0</v>
      </c>
      <c r="W147" s="24" t="str">
        <f t="shared" si="14"/>
        <v>Calma</v>
      </c>
      <c r="X147" s="24" t="s">
        <v>56</v>
      </c>
      <c r="Y147" s="24">
        <f t="shared" si="15"/>
        <v>67.5</v>
      </c>
      <c r="Z147" s="25">
        <v>0</v>
      </c>
      <c r="AA147" s="25">
        <v>0</v>
      </c>
      <c r="AB147" s="25">
        <f t="shared" si="16"/>
        <v>0</v>
      </c>
      <c r="AD147" s="26">
        <v>0</v>
      </c>
      <c r="AE147" s="26">
        <v>0</v>
      </c>
      <c r="AF147" s="27">
        <v>25.6</v>
      </c>
      <c r="AG147" s="27">
        <v>25.6</v>
      </c>
      <c r="AH147" s="27">
        <v>25.5</v>
      </c>
      <c r="AJ147" s="6">
        <v>1010.6</v>
      </c>
      <c r="AK147" s="28">
        <v>4.8</v>
      </c>
      <c r="AL147" s="28" t="s">
        <v>63</v>
      </c>
      <c r="AM147" s="25">
        <v>0</v>
      </c>
    </row>
    <row r="148" spans="1:40">
      <c r="A148" s="17">
        <v>42599</v>
      </c>
      <c r="B148" s="18">
        <v>0.34375</v>
      </c>
      <c r="C148" s="18">
        <v>0.59375</v>
      </c>
      <c r="D148" s="19">
        <v>26</v>
      </c>
      <c r="E148" s="19">
        <v>19</v>
      </c>
      <c r="F148" s="19">
        <v>23</v>
      </c>
      <c r="G148" s="5">
        <f>INDEX('Carta Psicrométrica'!B$3:AO$49,MATCH(datos!F148,'Carta Psicrométrica'!A$3:A$49,0),MATCH(datos!E148,'Carta Psicrométrica'!B$2:AO$2,0))</f>
        <v>0</v>
      </c>
      <c r="H148" s="20">
        <v>36</v>
      </c>
      <c r="I148" s="20">
        <v>20</v>
      </c>
      <c r="J148" s="6">
        <v>1020</v>
      </c>
      <c r="K148" s="6">
        <f t="shared" si="13"/>
        <v>765</v>
      </c>
      <c r="L148" s="21">
        <v>25</v>
      </c>
      <c r="M148" s="21">
        <v>26</v>
      </c>
      <c r="N148" s="21">
        <v>30</v>
      </c>
      <c r="O148" s="21">
        <v>30</v>
      </c>
      <c r="P148" s="21">
        <v>29</v>
      </c>
      <c r="Q148" s="22">
        <v>120</v>
      </c>
      <c r="R148" s="22">
        <v>111</v>
      </c>
      <c r="S148" s="23">
        <f t="shared" si="17"/>
        <v>9</v>
      </c>
      <c r="T148" s="22">
        <v>29</v>
      </c>
      <c r="U148" s="22">
        <v>19</v>
      </c>
      <c r="V148" s="24">
        <v>0</v>
      </c>
      <c r="W148" s="24" t="str">
        <f t="shared" si="14"/>
        <v>Calma</v>
      </c>
      <c r="X148" s="24" t="s">
        <v>59</v>
      </c>
      <c r="Y148" s="24">
        <f t="shared" si="15"/>
        <v>45</v>
      </c>
      <c r="Z148" s="25">
        <v>0</v>
      </c>
      <c r="AA148" s="25">
        <v>0</v>
      </c>
      <c r="AB148" s="25">
        <f t="shared" si="16"/>
        <v>0</v>
      </c>
      <c r="AD148" s="26">
        <v>0</v>
      </c>
      <c r="AE148" s="26">
        <v>0</v>
      </c>
      <c r="AF148" s="27">
        <v>25.4</v>
      </c>
      <c r="AG148" s="27">
        <v>25.6</v>
      </c>
      <c r="AH148" s="27">
        <v>25.4</v>
      </c>
      <c r="AJ148" s="6">
        <v>1010.7</v>
      </c>
      <c r="AK148" s="28">
        <v>4.8</v>
      </c>
      <c r="AL148" s="28" t="s">
        <v>47</v>
      </c>
      <c r="AM148" s="25">
        <v>0</v>
      </c>
    </row>
    <row r="149" spans="1:40">
      <c r="A149" s="17">
        <v>42600</v>
      </c>
      <c r="B149" s="18">
        <v>0.34375</v>
      </c>
      <c r="C149" s="18">
        <v>0.59375</v>
      </c>
      <c r="D149" s="19">
        <v>26</v>
      </c>
      <c r="E149" s="19">
        <v>22</v>
      </c>
      <c r="F149" s="19">
        <v>23</v>
      </c>
      <c r="G149" s="5">
        <f>INDEX('Carta Psicrométrica'!B$3:AO$49,MATCH(datos!F149,'Carta Psicrométrica'!A$3:A$49,0),MATCH(datos!E149,'Carta Psicrométrica'!B$2:AO$2,0))</f>
        <v>0</v>
      </c>
      <c r="H149" s="20">
        <v>36</v>
      </c>
      <c r="I149" s="20">
        <v>19</v>
      </c>
      <c r="J149" s="6">
        <v>1019</v>
      </c>
      <c r="K149" s="6">
        <f t="shared" si="13"/>
        <v>764.25</v>
      </c>
      <c r="L149" s="21">
        <v>26</v>
      </c>
      <c r="M149" s="21">
        <v>31</v>
      </c>
      <c r="N149" s="21">
        <v>32</v>
      </c>
      <c r="O149" s="21">
        <v>30</v>
      </c>
      <c r="P149" s="21">
        <v>28</v>
      </c>
      <c r="Q149" s="22">
        <v>111</v>
      </c>
      <c r="R149" s="22">
        <v>103</v>
      </c>
      <c r="S149" s="23">
        <f t="shared" si="17"/>
        <v>8</v>
      </c>
      <c r="T149" s="22">
        <v>31</v>
      </c>
      <c r="U149" s="22">
        <v>19</v>
      </c>
      <c r="V149" s="24">
        <v>0</v>
      </c>
      <c r="W149" s="24" t="str">
        <f t="shared" si="14"/>
        <v>Calma</v>
      </c>
      <c r="X149" s="24" t="s">
        <v>51</v>
      </c>
      <c r="Y149" s="24">
        <f t="shared" si="15"/>
        <v>90</v>
      </c>
      <c r="Z149" s="25">
        <v>0</v>
      </c>
      <c r="AA149" s="25">
        <v>0</v>
      </c>
      <c r="AB149" s="25">
        <f t="shared" si="16"/>
        <v>0</v>
      </c>
      <c r="AD149" s="26">
        <v>0</v>
      </c>
      <c r="AE149" s="26">
        <v>0</v>
      </c>
      <c r="AF149" s="27">
        <v>26.2</v>
      </c>
      <c r="AG149" s="27">
        <v>26.2</v>
      </c>
      <c r="AH149" s="27">
        <v>26.1</v>
      </c>
      <c r="AJ149" s="6">
        <v>1008.1</v>
      </c>
      <c r="AK149" s="28">
        <v>3.2</v>
      </c>
      <c r="AL149" s="28" t="s">
        <v>56</v>
      </c>
      <c r="AM149" s="25">
        <v>0</v>
      </c>
    </row>
    <row r="150" spans="1:40">
      <c r="A150" s="17">
        <v>42601</v>
      </c>
      <c r="B150" s="18">
        <v>0.34375</v>
      </c>
      <c r="C150" s="18">
        <v>0.59375</v>
      </c>
      <c r="D150" s="19">
        <v>23</v>
      </c>
      <c r="E150" s="19">
        <v>21</v>
      </c>
      <c r="F150" s="19">
        <v>20</v>
      </c>
      <c r="G150" s="5">
        <f>INDEX('Carta Psicrométrica'!B$3:AO$49,MATCH(datos!F150,'Carta Psicrométrica'!A$3:A$49,0),MATCH(datos!E150,'Carta Psicrométrica'!B$2:AO$2,0))</f>
        <v>0</v>
      </c>
      <c r="H150" s="20">
        <v>37</v>
      </c>
      <c r="I150" s="20">
        <v>21</v>
      </c>
      <c r="J150" s="6">
        <v>1017</v>
      </c>
      <c r="K150" s="6">
        <f t="shared" si="13"/>
        <v>762.75</v>
      </c>
      <c r="L150" s="21">
        <v>27</v>
      </c>
      <c r="M150" s="21">
        <v>32</v>
      </c>
      <c r="N150" s="21">
        <v>33</v>
      </c>
      <c r="O150" s="21">
        <v>30</v>
      </c>
      <c r="P150" s="21">
        <v>29</v>
      </c>
      <c r="Q150" s="22">
        <v>111</v>
      </c>
      <c r="R150" s="22">
        <v>95</v>
      </c>
      <c r="S150" s="23">
        <f t="shared" si="17"/>
        <v>16</v>
      </c>
      <c r="T150" s="22">
        <v>37</v>
      </c>
      <c r="U150" s="22">
        <v>19</v>
      </c>
      <c r="V150" s="24">
        <v>2</v>
      </c>
      <c r="W150" s="24" t="str">
        <f t="shared" si="14"/>
        <v>Brisa Suave</v>
      </c>
      <c r="X150" s="24" t="s">
        <v>90</v>
      </c>
      <c r="Y150" s="24">
        <f t="shared" si="15"/>
        <v>202.5</v>
      </c>
      <c r="Z150" s="25">
        <v>0</v>
      </c>
      <c r="AA150" s="25">
        <v>0</v>
      </c>
      <c r="AB150" s="25">
        <f t="shared" si="16"/>
        <v>0</v>
      </c>
      <c r="AD150" s="26">
        <v>0</v>
      </c>
      <c r="AE150" s="26">
        <v>0</v>
      </c>
      <c r="AF150" s="27">
        <v>22.7</v>
      </c>
      <c r="AG150" s="27">
        <v>22.7</v>
      </c>
      <c r="AH150" s="27">
        <v>22.6</v>
      </c>
      <c r="AJ150" s="6">
        <v>1006.7</v>
      </c>
      <c r="AK150" s="28">
        <v>4.8</v>
      </c>
      <c r="AL150" s="28" t="s">
        <v>63</v>
      </c>
    </row>
    <row r="151" spans="1:40">
      <c r="A151" s="17">
        <v>42604</v>
      </c>
      <c r="B151" s="18">
        <v>0.33333333333333298</v>
      </c>
      <c r="C151" s="18">
        <v>0.58333333333333304</v>
      </c>
      <c r="D151" s="19">
        <v>23</v>
      </c>
      <c r="E151" s="19">
        <v>21</v>
      </c>
      <c r="F151" s="19">
        <v>19</v>
      </c>
      <c r="G151" s="5">
        <f>INDEX('Carta Psicrométrica'!B$3:AO$49,MATCH(datos!F151,'Carta Psicrométrica'!A$3:A$49,0),MATCH(datos!E151,'Carta Psicrométrica'!B$2:AO$2,0))</f>
        <v>0</v>
      </c>
      <c r="H151" s="20">
        <v>38</v>
      </c>
      <c r="I151" s="20">
        <v>19</v>
      </c>
      <c r="J151" s="6">
        <v>1015</v>
      </c>
      <c r="K151" s="6">
        <f t="shared" ref="K151:K182" si="18">J151*0.75</f>
        <v>761.25</v>
      </c>
      <c r="L151" s="21">
        <v>25</v>
      </c>
      <c r="M151" s="21">
        <v>29</v>
      </c>
      <c r="N151" s="21">
        <v>31</v>
      </c>
      <c r="O151" s="21">
        <v>30</v>
      </c>
      <c r="P151" s="21">
        <v>28</v>
      </c>
      <c r="Q151" s="22">
        <v>95</v>
      </c>
      <c r="R151" s="22">
        <v>78</v>
      </c>
      <c r="S151" s="23">
        <f t="shared" si="17"/>
        <v>19.184399999999997</v>
      </c>
      <c r="T151" s="22">
        <v>38</v>
      </c>
      <c r="U151" s="22">
        <v>19</v>
      </c>
      <c r="V151" s="24">
        <v>2</v>
      </c>
      <c r="W151" s="24" t="str">
        <f t="shared" si="14"/>
        <v>Brisa Suave</v>
      </c>
      <c r="X151" s="24" t="s">
        <v>64</v>
      </c>
      <c r="Y151" s="24">
        <f t="shared" si="15"/>
        <v>0</v>
      </c>
      <c r="Z151" s="25">
        <v>8.5999999999999993E-2</v>
      </c>
      <c r="AA151" s="25">
        <v>0.21</v>
      </c>
      <c r="AB151" s="25">
        <f t="shared" si="16"/>
        <v>2.1843999999999997</v>
      </c>
    </row>
    <row r="152" spans="1:40">
      <c r="A152" s="17">
        <v>42605</v>
      </c>
      <c r="B152" s="18">
        <v>0.33333333333333298</v>
      </c>
      <c r="C152" s="18">
        <v>0.58333333333333304</v>
      </c>
      <c r="D152" s="19">
        <v>24</v>
      </c>
      <c r="E152" s="19">
        <v>23</v>
      </c>
      <c r="F152" s="19">
        <v>21</v>
      </c>
      <c r="G152" s="5">
        <f>INDEX('Carta Psicrométrica'!B$3:AO$49,MATCH(datos!F152,'Carta Psicrométrica'!A$3:A$49,0),MATCH(datos!E152,'Carta Psicrométrica'!B$2:AO$2,0))</f>
        <v>0</v>
      </c>
      <c r="H152" s="20">
        <v>34</v>
      </c>
      <c r="I152" s="20">
        <v>21</v>
      </c>
      <c r="J152" s="6">
        <v>1015</v>
      </c>
      <c r="K152" s="6">
        <f t="shared" si="18"/>
        <v>761.25</v>
      </c>
      <c r="L152" s="21">
        <v>25</v>
      </c>
      <c r="M152" s="21">
        <v>30</v>
      </c>
      <c r="N152" s="21">
        <v>31</v>
      </c>
      <c r="O152" s="21">
        <v>30</v>
      </c>
      <c r="P152" s="21">
        <v>28</v>
      </c>
      <c r="Q152" s="22">
        <v>78</v>
      </c>
      <c r="R152" s="22">
        <v>74</v>
      </c>
      <c r="S152" s="23">
        <f t="shared" si="17"/>
        <v>6.5400000000000063</v>
      </c>
      <c r="T152" s="22">
        <v>38</v>
      </c>
      <c r="U152" s="22">
        <v>19</v>
      </c>
      <c r="V152" s="24">
        <v>0</v>
      </c>
      <c r="W152" s="24" t="str">
        <f t="shared" si="14"/>
        <v>Calma</v>
      </c>
      <c r="X152" s="24" t="s">
        <v>53</v>
      </c>
      <c r="Y152" s="24">
        <f t="shared" si="15"/>
        <v>22.5</v>
      </c>
      <c r="Z152" s="25">
        <v>0.1</v>
      </c>
      <c r="AA152" s="25">
        <v>0.38</v>
      </c>
      <c r="AB152" s="25">
        <f t="shared" si="16"/>
        <v>2.54</v>
      </c>
      <c r="AD152" s="26">
        <v>1</v>
      </c>
      <c r="AE152" s="26" t="s">
        <v>70</v>
      </c>
      <c r="AF152" s="27">
        <v>24.2</v>
      </c>
      <c r="AG152" s="27">
        <v>24.2</v>
      </c>
      <c r="AH152" s="27">
        <v>23.9</v>
      </c>
      <c r="AJ152" s="6">
        <v>1008.9</v>
      </c>
      <c r="AK152" s="28">
        <v>1.6</v>
      </c>
      <c r="AL152" s="28" t="s">
        <v>51</v>
      </c>
      <c r="AM152" s="25">
        <v>0</v>
      </c>
    </row>
    <row r="153" spans="1:40">
      <c r="A153" s="17">
        <v>42606</v>
      </c>
      <c r="B153" s="18">
        <v>0.33333333333333298</v>
      </c>
      <c r="C153" s="18">
        <v>0.58333333333333304</v>
      </c>
      <c r="D153" s="19">
        <v>20</v>
      </c>
      <c r="E153" s="19">
        <v>21</v>
      </c>
      <c r="F153" s="19">
        <v>18</v>
      </c>
      <c r="G153" s="5">
        <f>INDEX('Carta Psicrométrica'!B$3:AO$49,MATCH(datos!F153,'Carta Psicrométrica'!A$3:A$49,0),MATCH(datos!E153,'Carta Psicrométrica'!B$2:AO$2,0))</f>
        <v>0</v>
      </c>
      <c r="H153" s="20">
        <v>37</v>
      </c>
      <c r="I153" s="20">
        <v>19</v>
      </c>
      <c r="J153" s="6">
        <v>1016</v>
      </c>
      <c r="K153" s="6">
        <f t="shared" si="18"/>
        <v>762</v>
      </c>
      <c r="L153" s="21">
        <v>27</v>
      </c>
      <c r="M153" s="21">
        <v>28</v>
      </c>
      <c r="N153" s="21">
        <v>29</v>
      </c>
      <c r="O153" s="21">
        <v>29</v>
      </c>
      <c r="P153" s="21">
        <v>28</v>
      </c>
      <c r="Q153" s="22">
        <v>74</v>
      </c>
      <c r="R153" s="22">
        <v>84</v>
      </c>
      <c r="S153" s="23">
        <f t="shared" si="17"/>
        <v>7.5259999999999962</v>
      </c>
      <c r="T153" s="22">
        <v>36</v>
      </c>
      <c r="U153" s="22">
        <v>20</v>
      </c>
      <c r="V153" s="24">
        <v>2</v>
      </c>
      <c r="W153" s="24" t="str">
        <f t="shared" si="14"/>
        <v>Brisa Suave</v>
      </c>
      <c r="X153" s="24" t="s">
        <v>65</v>
      </c>
      <c r="Y153" s="24">
        <f t="shared" si="15"/>
        <v>135.5</v>
      </c>
      <c r="Z153" s="25">
        <v>0.69</v>
      </c>
      <c r="AA153" s="25">
        <v>3.24</v>
      </c>
      <c r="AB153" s="25">
        <f t="shared" si="16"/>
        <v>17.525999999999996</v>
      </c>
      <c r="AD153" s="26">
        <v>2</v>
      </c>
      <c r="AE153" s="26" t="s">
        <v>88</v>
      </c>
      <c r="AF153" s="27">
        <v>21.1</v>
      </c>
      <c r="AG153" s="27">
        <v>21.1</v>
      </c>
      <c r="AH153" s="27">
        <v>21</v>
      </c>
      <c r="AJ153" s="6">
        <v>1010.9</v>
      </c>
      <c r="AK153" s="28">
        <v>4.8</v>
      </c>
      <c r="AL153" s="28" t="s">
        <v>51</v>
      </c>
      <c r="AM153" s="25">
        <v>0</v>
      </c>
    </row>
    <row r="154" spans="1:40">
      <c r="A154" s="17">
        <v>42607</v>
      </c>
      <c r="B154" s="18">
        <v>0.33333333333333298</v>
      </c>
      <c r="C154" s="18">
        <v>0.58333333333333304</v>
      </c>
      <c r="D154" s="19">
        <v>20</v>
      </c>
      <c r="E154" s="19">
        <v>19</v>
      </c>
      <c r="F154" s="19">
        <v>18</v>
      </c>
      <c r="G154" s="5">
        <f>INDEX('Carta Psicrométrica'!B$3:AO$49,MATCH(datos!F154,'Carta Psicrométrica'!A$3:A$49,0),MATCH(datos!E154,'Carta Psicrométrica'!B$2:AO$2,0))</f>
        <v>0</v>
      </c>
      <c r="H154" s="20">
        <v>30</v>
      </c>
      <c r="I154" s="20">
        <v>20</v>
      </c>
      <c r="J154" s="6">
        <v>1016</v>
      </c>
      <c r="K154" s="6">
        <f t="shared" si="18"/>
        <v>762</v>
      </c>
      <c r="L154" s="21">
        <v>22</v>
      </c>
      <c r="M154" s="21">
        <v>26</v>
      </c>
      <c r="N154" s="21">
        <v>28</v>
      </c>
      <c r="O154" s="21">
        <v>29</v>
      </c>
      <c r="P154" s="21">
        <v>28</v>
      </c>
      <c r="Q154" s="22">
        <v>84</v>
      </c>
      <c r="R154" s="22">
        <v>77</v>
      </c>
      <c r="S154" s="23">
        <f t="shared" si="17"/>
        <v>7</v>
      </c>
      <c r="T154" s="22">
        <v>35</v>
      </c>
      <c r="U154" s="22">
        <v>19</v>
      </c>
      <c r="V154" s="24">
        <v>0</v>
      </c>
      <c r="W154" s="24" t="str">
        <f t="shared" si="14"/>
        <v>Calma</v>
      </c>
      <c r="X154" s="24" t="s">
        <v>58</v>
      </c>
      <c r="Y154" s="24">
        <f t="shared" si="15"/>
        <v>270</v>
      </c>
      <c r="Z154" s="25">
        <v>0</v>
      </c>
      <c r="AA154" s="25">
        <v>0</v>
      </c>
      <c r="AB154" s="25">
        <f t="shared" si="16"/>
        <v>0</v>
      </c>
      <c r="AD154" s="26">
        <v>6</v>
      </c>
      <c r="AE154" s="26" t="s">
        <v>88</v>
      </c>
      <c r="AF154" s="27">
        <v>21.9</v>
      </c>
      <c r="AG154" s="27">
        <v>21.9</v>
      </c>
      <c r="AH154" s="27">
        <v>21.7</v>
      </c>
      <c r="AJ154" s="6">
        <v>1009.8</v>
      </c>
      <c r="AK154" s="28">
        <v>4.8</v>
      </c>
      <c r="AL154" s="28" t="s">
        <v>53</v>
      </c>
      <c r="AM154" s="25">
        <v>0</v>
      </c>
    </row>
    <row r="155" spans="1:40">
      <c r="A155" s="17">
        <v>42608</v>
      </c>
      <c r="B155" s="18">
        <v>0.33333333333333298</v>
      </c>
      <c r="C155" s="18">
        <v>0.58333333333333304</v>
      </c>
      <c r="D155" s="19">
        <v>23</v>
      </c>
      <c r="E155" s="19">
        <v>20</v>
      </c>
      <c r="F155" s="19">
        <v>20</v>
      </c>
      <c r="G155" s="5">
        <f>INDEX('Carta Psicrométrica'!B$3:AO$49,MATCH(datos!F155,'Carta Psicrométrica'!A$3:A$49,0),MATCH(datos!E155,'Carta Psicrométrica'!B$2:AO$2,0))</f>
        <v>0</v>
      </c>
      <c r="H155" s="20">
        <v>34</v>
      </c>
      <c r="I155" s="20">
        <v>18</v>
      </c>
      <c r="J155" s="6">
        <v>1016</v>
      </c>
      <c r="K155" s="6">
        <f t="shared" si="18"/>
        <v>762</v>
      </c>
      <c r="L155" s="21">
        <v>22</v>
      </c>
      <c r="M155" s="21">
        <v>22</v>
      </c>
      <c r="N155" s="21">
        <v>26</v>
      </c>
      <c r="O155" s="21">
        <v>28</v>
      </c>
      <c r="P155" s="21">
        <v>26</v>
      </c>
      <c r="Q155" s="22">
        <v>77</v>
      </c>
      <c r="R155" s="22">
        <v>70</v>
      </c>
      <c r="S155" s="23">
        <f t="shared" si="17"/>
        <v>7</v>
      </c>
      <c r="T155" s="22">
        <v>34</v>
      </c>
      <c r="U155" s="22">
        <v>19</v>
      </c>
      <c r="V155" s="24">
        <v>0</v>
      </c>
      <c r="W155" s="24" t="str">
        <f t="shared" si="14"/>
        <v>Calma</v>
      </c>
      <c r="X155" s="24" t="s">
        <v>49</v>
      </c>
      <c r="Y155" s="24">
        <f t="shared" si="15"/>
        <v>247.5</v>
      </c>
      <c r="Z155" s="25">
        <v>0</v>
      </c>
      <c r="AA155" s="25">
        <v>0</v>
      </c>
      <c r="AB155" s="25">
        <f t="shared" si="16"/>
        <v>0</v>
      </c>
      <c r="AD155" s="26">
        <v>0</v>
      </c>
      <c r="AE155" s="26">
        <v>0</v>
      </c>
      <c r="AF155" s="27">
        <v>23.1</v>
      </c>
      <c r="AG155" s="27">
        <v>23.1</v>
      </c>
      <c r="AH155" s="27">
        <v>22.7</v>
      </c>
      <c r="AJ155" s="6">
        <v>1010</v>
      </c>
      <c r="AK155" s="28">
        <v>4.8</v>
      </c>
      <c r="AL155" s="28" t="s">
        <v>56</v>
      </c>
      <c r="AM155" s="25">
        <v>0</v>
      </c>
      <c r="AN155" s="98" t="s">
        <v>91</v>
      </c>
    </row>
    <row r="156" spans="1:40">
      <c r="A156" s="17">
        <v>42609</v>
      </c>
      <c r="B156" s="18">
        <v>0.33333333333333298</v>
      </c>
      <c r="C156" s="18">
        <v>0.58333333333333304</v>
      </c>
      <c r="D156" s="19">
        <v>24</v>
      </c>
      <c r="E156" s="19">
        <v>21</v>
      </c>
      <c r="F156" s="19">
        <v>21</v>
      </c>
      <c r="G156" s="5">
        <f>INDEX('Carta Psicrométrica'!B$3:AO$49,MATCH(datos!F156,'Carta Psicrométrica'!A$3:A$49,0),MATCH(datos!E156,'Carta Psicrométrica'!B$2:AO$2,0))</f>
        <v>0</v>
      </c>
      <c r="H156" s="20">
        <v>35</v>
      </c>
      <c r="I156" s="20">
        <v>22</v>
      </c>
      <c r="J156" s="6">
        <v>1016</v>
      </c>
      <c r="K156" s="6">
        <f t="shared" si="18"/>
        <v>762</v>
      </c>
      <c r="L156" s="21">
        <v>25</v>
      </c>
      <c r="M156" s="21">
        <v>28</v>
      </c>
      <c r="N156" s="21">
        <v>29</v>
      </c>
      <c r="O156" s="21">
        <v>28</v>
      </c>
      <c r="P156" s="21">
        <v>28</v>
      </c>
      <c r="Q156" s="22">
        <v>119</v>
      </c>
      <c r="R156" s="22">
        <v>110</v>
      </c>
      <c r="S156" s="23">
        <f t="shared" si="17"/>
        <v>9</v>
      </c>
      <c r="T156" s="22">
        <v>35</v>
      </c>
      <c r="U156" s="22">
        <v>20</v>
      </c>
      <c r="V156" s="24">
        <v>0</v>
      </c>
      <c r="W156" s="24" t="str">
        <f t="shared" si="14"/>
        <v>Calma</v>
      </c>
      <c r="X156" s="24" t="s">
        <v>63</v>
      </c>
      <c r="Y156" s="24">
        <f t="shared" si="15"/>
        <v>112.5</v>
      </c>
      <c r="Z156" s="25">
        <v>0</v>
      </c>
      <c r="AA156" s="25">
        <v>0</v>
      </c>
      <c r="AB156" s="25">
        <f t="shared" si="16"/>
        <v>0</v>
      </c>
      <c r="AD156" s="26">
        <v>1</v>
      </c>
      <c r="AE156" s="26" t="s">
        <v>92</v>
      </c>
    </row>
    <row r="157" spans="1:40">
      <c r="A157" s="17">
        <v>42610</v>
      </c>
      <c r="B157" s="18">
        <v>0.33680555555555503</v>
      </c>
      <c r="C157" s="18">
        <v>0.58680555555555602</v>
      </c>
      <c r="D157" s="19">
        <v>22</v>
      </c>
      <c r="E157" s="19">
        <v>21</v>
      </c>
      <c r="F157" s="19">
        <v>19</v>
      </c>
      <c r="G157" s="5">
        <f>INDEX('Carta Psicrométrica'!B$3:AO$49,MATCH(datos!F157,'Carta Psicrométrica'!A$3:A$49,0),MATCH(datos!E157,'Carta Psicrométrica'!B$2:AO$2,0))</f>
        <v>0</v>
      </c>
      <c r="H157" s="20">
        <v>35</v>
      </c>
      <c r="I157" s="20">
        <v>17</v>
      </c>
      <c r="J157" s="6">
        <v>1019</v>
      </c>
      <c r="K157" s="6">
        <f t="shared" si="18"/>
        <v>764.25</v>
      </c>
      <c r="L157" s="21">
        <v>21</v>
      </c>
      <c r="M157" s="21">
        <v>25</v>
      </c>
      <c r="N157" s="21">
        <v>27</v>
      </c>
      <c r="O157" s="21">
        <v>27</v>
      </c>
      <c r="P157" s="21">
        <v>27</v>
      </c>
      <c r="Q157" s="22">
        <v>110</v>
      </c>
      <c r="R157" s="22">
        <v>120</v>
      </c>
      <c r="S157" s="23">
        <f t="shared" si="17"/>
        <v>8.0339999999999918</v>
      </c>
      <c r="T157" s="22">
        <v>34</v>
      </c>
      <c r="U157" s="22">
        <v>21</v>
      </c>
      <c r="V157" s="24">
        <v>0</v>
      </c>
      <c r="W157" s="24" t="str">
        <f t="shared" si="14"/>
        <v>Calma</v>
      </c>
      <c r="X157" s="24" t="s">
        <v>65</v>
      </c>
      <c r="Y157" s="24">
        <f t="shared" si="15"/>
        <v>135.5</v>
      </c>
      <c r="Z157" s="25">
        <v>0.71</v>
      </c>
      <c r="AA157" s="25">
        <v>3.45</v>
      </c>
      <c r="AB157" s="25">
        <f t="shared" si="16"/>
        <v>18.033999999999999</v>
      </c>
      <c r="AD157" s="26">
        <v>1</v>
      </c>
      <c r="AE157" s="26" t="s">
        <v>93</v>
      </c>
      <c r="AN157" s="98" t="s">
        <v>91</v>
      </c>
    </row>
    <row r="158" spans="1:40">
      <c r="A158" s="17">
        <v>42611</v>
      </c>
      <c r="B158" s="18">
        <v>0.33333333333333298</v>
      </c>
      <c r="C158" s="18">
        <v>0.58333333333333304</v>
      </c>
      <c r="D158" s="19">
        <v>22</v>
      </c>
      <c r="E158" s="19">
        <v>21</v>
      </c>
      <c r="F158" s="19">
        <v>19</v>
      </c>
      <c r="G158" s="5">
        <f>INDEX('Carta Psicrométrica'!B$3:AO$49,MATCH(datos!F158,'Carta Psicrométrica'!A$3:A$49,0),MATCH(datos!E158,'Carta Psicrométrica'!B$2:AO$2,0))</f>
        <v>0</v>
      </c>
      <c r="H158" s="20">
        <v>33</v>
      </c>
      <c r="I158" s="20">
        <v>20</v>
      </c>
      <c r="J158" s="6">
        <v>1016</v>
      </c>
      <c r="K158" s="6">
        <f t="shared" si="18"/>
        <v>762</v>
      </c>
      <c r="L158" s="21">
        <v>22</v>
      </c>
      <c r="M158" s="21">
        <v>26</v>
      </c>
      <c r="N158" s="21">
        <v>28</v>
      </c>
      <c r="O158" s="21">
        <v>29</v>
      </c>
      <c r="P158" s="21">
        <v>28</v>
      </c>
      <c r="Q158" s="22">
        <v>120</v>
      </c>
      <c r="R158" s="22">
        <v>115</v>
      </c>
      <c r="S158" s="23">
        <f t="shared" si="17"/>
        <v>15.159999999999997</v>
      </c>
      <c r="T158" s="22">
        <v>29</v>
      </c>
      <c r="U158" s="22">
        <v>21</v>
      </c>
      <c r="V158" s="24">
        <v>0</v>
      </c>
      <c r="W158" s="24" t="str">
        <f t="shared" si="14"/>
        <v>Calma</v>
      </c>
      <c r="X158" s="24" t="s">
        <v>64</v>
      </c>
      <c r="Y158" s="24">
        <f t="shared" si="15"/>
        <v>0</v>
      </c>
      <c r="Z158" s="25">
        <v>0.4</v>
      </c>
      <c r="AA158" s="25">
        <v>1</v>
      </c>
      <c r="AB158" s="25">
        <f t="shared" si="16"/>
        <v>10.16</v>
      </c>
      <c r="AD158" s="26">
        <v>3</v>
      </c>
      <c r="AE158" s="26" t="s">
        <v>70</v>
      </c>
    </row>
    <row r="159" spans="1:40">
      <c r="A159" s="17">
        <v>42612</v>
      </c>
      <c r="B159" s="18">
        <v>0.33333333333333298</v>
      </c>
      <c r="C159" s="18">
        <v>0.58333333333333304</v>
      </c>
      <c r="D159" s="19">
        <v>22</v>
      </c>
      <c r="E159" s="19">
        <v>20</v>
      </c>
      <c r="F159" s="19">
        <v>19</v>
      </c>
      <c r="G159" s="5">
        <f>INDEX('Carta Psicrométrica'!B$3:AO$49,MATCH(datos!F159,'Carta Psicrométrica'!A$3:A$49,0),MATCH(datos!E159,'Carta Psicrométrica'!B$2:AO$2,0))</f>
        <v>0</v>
      </c>
      <c r="H159" s="20">
        <v>34</v>
      </c>
      <c r="I159" s="20">
        <v>19</v>
      </c>
      <c r="J159" s="6">
        <v>1017</v>
      </c>
      <c r="K159" s="6">
        <f t="shared" si="18"/>
        <v>762.75</v>
      </c>
      <c r="L159" s="21">
        <v>23</v>
      </c>
      <c r="M159" s="21">
        <v>26</v>
      </c>
      <c r="N159" s="21">
        <v>27</v>
      </c>
      <c r="O159" s="21">
        <v>26</v>
      </c>
      <c r="P159" s="21">
        <v>26</v>
      </c>
      <c r="Q159" s="22">
        <v>115</v>
      </c>
      <c r="R159" s="22">
        <v>108</v>
      </c>
      <c r="S159" s="23">
        <f t="shared" si="17"/>
        <v>7</v>
      </c>
      <c r="T159" s="22">
        <v>32</v>
      </c>
      <c r="U159" s="22">
        <v>20</v>
      </c>
      <c r="V159" s="24">
        <v>0</v>
      </c>
      <c r="W159" s="24" t="str">
        <f t="shared" si="14"/>
        <v>Calma</v>
      </c>
      <c r="X159" s="24" t="s">
        <v>59</v>
      </c>
      <c r="Y159" s="24">
        <f t="shared" si="15"/>
        <v>45</v>
      </c>
      <c r="Z159" s="25">
        <v>0</v>
      </c>
      <c r="AA159" s="25">
        <v>0</v>
      </c>
      <c r="AB159" s="25">
        <f t="shared" si="16"/>
        <v>0</v>
      </c>
      <c r="AD159" s="26">
        <v>8</v>
      </c>
      <c r="AE159" s="26" t="s">
        <v>83</v>
      </c>
    </row>
    <row r="160" spans="1:40">
      <c r="A160" s="17">
        <v>42613</v>
      </c>
      <c r="B160" s="18">
        <v>0.33333333333333298</v>
      </c>
      <c r="C160" s="18">
        <v>0.58333333333333304</v>
      </c>
      <c r="D160" s="19">
        <v>20</v>
      </c>
      <c r="E160" s="19">
        <v>21</v>
      </c>
      <c r="F160" s="19">
        <v>18</v>
      </c>
      <c r="G160" s="5">
        <f>INDEX('Carta Psicrométrica'!B$3:AO$49,MATCH(datos!F160,'Carta Psicrométrica'!A$3:A$49,0),MATCH(datos!E160,'Carta Psicrométrica'!B$2:AO$2,0))</f>
        <v>0</v>
      </c>
      <c r="H160" s="20">
        <v>27</v>
      </c>
      <c r="I160" s="20">
        <v>20</v>
      </c>
      <c r="J160" s="6">
        <v>1017</v>
      </c>
      <c r="K160" s="6">
        <f t="shared" si="18"/>
        <v>762.75</v>
      </c>
      <c r="L160" s="21">
        <v>21</v>
      </c>
      <c r="M160" s="21">
        <v>25</v>
      </c>
      <c r="N160" s="21">
        <v>26</v>
      </c>
      <c r="O160" s="21">
        <v>28</v>
      </c>
      <c r="P160" s="21">
        <v>27</v>
      </c>
      <c r="Q160" s="22">
        <v>108</v>
      </c>
      <c r="R160" s="22">
        <v>112</v>
      </c>
      <c r="S160" s="23">
        <f t="shared" si="17"/>
        <v>1.0799999999999983</v>
      </c>
      <c r="T160" s="22">
        <v>26</v>
      </c>
      <c r="U160" s="22">
        <v>20</v>
      </c>
      <c r="V160" s="24">
        <v>0</v>
      </c>
      <c r="W160" s="24" t="str">
        <f t="shared" si="14"/>
        <v>Calma</v>
      </c>
      <c r="X160" s="24" t="s">
        <v>56</v>
      </c>
      <c r="Y160" s="24">
        <f t="shared" si="15"/>
        <v>67.5</v>
      </c>
      <c r="Z160" s="25">
        <v>0.2</v>
      </c>
      <c r="AA160" s="25">
        <v>0.83</v>
      </c>
      <c r="AB160" s="25">
        <f t="shared" si="16"/>
        <v>5.08</v>
      </c>
      <c r="AD160" s="26">
        <v>8</v>
      </c>
      <c r="AE160" s="26" t="s">
        <v>83</v>
      </c>
    </row>
    <row r="161" spans="1:40">
      <c r="A161" s="17">
        <v>42614</v>
      </c>
      <c r="B161" s="18">
        <v>0.33333333333333298</v>
      </c>
      <c r="C161" s="18">
        <v>0.58333333333333304</v>
      </c>
      <c r="D161" s="19">
        <v>20</v>
      </c>
      <c r="E161" s="19">
        <v>21</v>
      </c>
      <c r="F161" s="19">
        <v>18</v>
      </c>
      <c r="G161" s="5">
        <f>INDEX('Carta Psicrométrica'!B$3:AO$49,MATCH(datos!F161,'Carta Psicrométrica'!A$3:A$49,0),MATCH(datos!E161,'Carta Psicrométrica'!B$2:AO$2,0))</f>
        <v>0</v>
      </c>
      <c r="H161" s="20">
        <v>30</v>
      </c>
      <c r="I161" s="20">
        <v>20</v>
      </c>
      <c r="J161" s="6">
        <v>1017</v>
      </c>
      <c r="K161" s="6">
        <f t="shared" si="18"/>
        <v>762.75</v>
      </c>
      <c r="L161" s="21">
        <v>22</v>
      </c>
      <c r="M161" s="21">
        <v>25</v>
      </c>
      <c r="N161" s="21">
        <v>26</v>
      </c>
      <c r="O161" s="21">
        <v>28</v>
      </c>
      <c r="P161" s="21">
        <v>27</v>
      </c>
      <c r="Q161" s="22">
        <v>112</v>
      </c>
      <c r="R161" s="22">
        <v>113</v>
      </c>
      <c r="S161" s="23">
        <f t="shared" si="17"/>
        <v>4.0799999999999983</v>
      </c>
      <c r="T161" s="22">
        <v>30</v>
      </c>
      <c r="U161" s="22">
        <v>20</v>
      </c>
      <c r="V161" s="24">
        <v>0</v>
      </c>
      <c r="W161" s="24" t="str">
        <f t="shared" si="14"/>
        <v>Calma</v>
      </c>
      <c r="X161" s="24" t="s">
        <v>59</v>
      </c>
      <c r="Y161" s="24">
        <f t="shared" si="15"/>
        <v>45</v>
      </c>
      <c r="Z161" s="25">
        <v>0.2</v>
      </c>
      <c r="AA161" s="25">
        <v>0.91</v>
      </c>
      <c r="AB161" s="25">
        <f t="shared" si="16"/>
        <v>5.08</v>
      </c>
      <c r="AD161" s="26">
        <v>8</v>
      </c>
      <c r="AE161" s="26" t="s">
        <v>83</v>
      </c>
    </row>
    <row r="162" spans="1:40">
      <c r="A162" s="17">
        <v>42615</v>
      </c>
      <c r="B162" s="18">
        <v>0.33680555555555503</v>
      </c>
      <c r="C162" s="18">
        <v>0.58333333333333304</v>
      </c>
      <c r="D162" s="19">
        <v>23</v>
      </c>
      <c r="E162" s="19">
        <v>21</v>
      </c>
      <c r="F162" s="19">
        <v>20</v>
      </c>
      <c r="G162" s="5">
        <f>INDEX('Carta Psicrométrica'!B$3:AO$49,MATCH(datos!F162,'Carta Psicrométrica'!A$3:A$49,0),MATCH(datos!E162,'Carta Psicrométrica'!B$2:AO$2,0))</f>
        <v>0</v>
      </c>
      <c r="H162" s="20">
        <v>29</v>
      </c>
      <c r="I162" s="20">
        <v>19</v>
      </c>
      <c r="J162" s="6">
        <v>1015</v>
      </c>
      <c r="K162" s="6">
        <f t="shared" si="18"/>
        <v>761.25</v>
      </c>
      <c r="L162" s="21">
        <v>21</v>
      </c>
      <c r="M162" s="21">
        <v>25</v>
      </c>
      <c r="N162" s="21">
        <v>26</v>
      </c>
      <c r="O162" s="21">
        <v>28</v>
      </c>
      <c r="P162" s="21">
        <v>28</v>
      </c>
      <c r="Q162" s="22">
        <v>113</v>
      </c>
      <c r="R162" s="22">
        <v>119</v>
      </c>
      <c r="S162" s="23">
        <f t="shared" si="17"/>
        <v>5.1760000000000019</v>
      </c>
      <c r="T162" s="22">
        <v>30</v>
      </c>
      <c r="U162" s="22">
        <v>20</v>
      </c>
      <c r="V162" s="24">
        <v>0</v>
      </c>
      <c r="W162" s="24" t="str">
        <f t="shared" si="14"/>
        <v>Calma</v>
      </c>
      <c r="X162" s="24" t="s">
        <v>49</v>
      </c>
      <c r="Y162" s="24">
        <f t="shared" si="15"/>
        <v>247.5</v>
      </c>
      <c r="Z162" s="25">
        <v>0.44</v>
      </c>
      <c r="AA162" s="25">
        <v>2.12</v>
      </c>
      <c r="AB162" s="25">
        <f t="shared" si="16"/>
        <v>11.176</v>
      </c>
      <c r="AD162" s="26">
        <v>3</v>
      </c>
      <c r="AE162" s="26" t="s">
        <v>93</v>
      </c>
      <c r="AN162" s="98" t="s">
        <v>91</v>
      </c>
    </row>
    <row r="163" spans="1:40">
      <c r="A163" s="17">
        <v>42616</v>
      </c>
      <c r="B163" s="18">
        <v>0.33333333333333298</v>
      </c>
      <c r="C163" s="18">
        <v>0.58333333333333304</v>
      </c>
      <c r="D163" s="19">
        <v>24</v>
      </c>
      <c r="E163" s="19">
        <v>22</v>
      </c>
      <c r="F163" s="19">
        <v>21</v>
      </c>
      <c r="G163" s="5">
        <f>INDEX('Carta Psicrométrica'!B$3:AO$49,MATCH(datos!F163,'Carta Psicrométrica'!A$3:A$49,0),MATCH(datos!E163,'Carta Psicrométrica'!B$2:AO$2,0))</f>
        <v>0</v>
      </c>
      <c r="H163" s="20">
        <v>34</v>
      </c>
      <c r="I163" s="20">
        <v>21</v>
      </c>
      <c r="J163" s="6">
        <v>1015</v>
      </c>
      <c r="K163" s="6">
        <f t="shared" si="18"/>
        <v>761.25</v>
      </c>
      <c r="L163" s="21">
        <v>22</v>
      </c>
      <c r="M163" s="21">
        <v>25</v>
      </c>
      <c r="N163" s="21">
        <v>26</v>
      </c>
      <c r="O163" s="21">
        <v>27</v>
      </c>
      <c r="P163" s="21">
        <v>26</v>
      </c>
      <c r="Q163" s="22">
        <v>119</v>
      </c>
      <c r="R163" s="22">
        <v>113</v>
      </c>
      <c r="S163" s="23">
        <f t="shared" si="17"/>
        <v>6</v>
      </c>
      <c r="T163" s="22">
        <v>34</v>
      </c>
      <c r="U163" s="22">
        <v>23</v>
      </c>
      <c r="V163" s="24">
        <v>0</v>
      </c>
      <c r="W163" s="24" t="str">
        <f t="shared" si="14"/>
        <v>Calma</v>
      </c>
      <c r="X163" s="24" t="s">
        <v>63</v>
      </c>
      <c r="Y163" s="24">
        <f t="shared" si="15"/>
        <v>112.5</v>
      </c>
      <c r="Z163" s="25">
        <v>0</v>
      </c>
      <c r="AA163" s="25">
        <v>0</v>
      </c>
      <c r="AB163" s="25">
        <f t="shared" si="16"/>
        <v>0</v>
      </c>
      <c r="AD163" s="26">
        <v>7</v>
      </c>
      <c r="AE163" s="26" t="s">
        <v>84</v>
      </c>
      <c r="AN163" s="98" t="s">
        <v>91</v>
      </c>
    </row>
    <row r="164" spans="1:40">
      <c r="A164" s="17">
        <v>42617</v>
      </c>
      <c r="B164" s="18">
        <v>0.34027777777777801</v>
      </c>
      <c r="C164" s="18">
        <v>0.59027777777777801</v>
      </c>
      <c r="D164" s="19">
        <v>24</v>
      </c>
      <c r="E164" s="19">
        <v>22</v>
      </c>
      <c r="F164" s="19">
        <v>21</v>
      </c>
      <c r="G164" s="5">
        <f>INDEX('Carta Psicrométrica'!B$3:AO$49,MATCH(datos!F164,'Carta Psicrométrica'!A$3:A$49,0),MATCH(datos!E164,'Carta Psicrométrica'!B$2:AO$2,0))</f>
        <v>0</v>
      </c>
      <c r="H164" s="20">
        <v>36</v>
      </c>
      <c r="I164" s="20">
        <v>21</v>
      </c>
      <c r="J164" s="6">
        <v>1015</v>
      </c>
      <c r="K164" s="6">
        <f t="shared" si="18"/>
        <v>761.25</v>
      </c>
      <c r="L164" s="21">
        <v>24</v>
      </c>
      <c r="M164" s="21">
        <v>26</v>
      </c>
      <c r="N164" s="21">
        <v>27</v>
      </c>
      <c r="O164" s="21">
        <v>27</v>
      </c>
      <c r="P164" s="21">
        <v>27</v>
      </c>
      <c r="Q164" s="22">
        <v>113</v>
      </c>
      <c r="R164" s="22">
        <v>107</v>
      </c>
      <c r="S164" s="23">
        <f t="shared" si="17"/>
        <v>6</v>
      </c>
      <c r="T164" s="22">
        <v>34</v>
      </c>
      <c r="U164" s="22">
        <v>22</v>
      </c>
      <c r="V164" s="24">
        <v>0</v>
      </c>
      <c r="W164" s="24" t="str">
        <f t="shared" si="14"/>
        <v>Calma</v>
      </c>
      <c r="X164" s="24" t="s">
        <v>49</v>
      </c>
      <c r="Y164" s="24">
        <f t="shared" si="15"/>
        <v>247.5</v>
      </c>
      <c r="Z164" s="25">
        <v>0</v>
      </c>
      <c r="AA164" s="25">
        <v>0</v>
      </c>
      <c r="AB164" s="25">
        <f t="shared" si="16"/>
        <v>0</v>
      </c>
      <c r="AD164" s="26">
        <v>0</v>
      </c>
      <c r="AE164" s="26">
        <v>0</v>
      </c>
      <c r="AN164" s="98" t="s">
        <v>91</v>
      </c>
    </row>
    <row r="165" spans="1:40">
      <c r="A165" s="17">
        <v>42618</v>
      </c>
      <c r="B165" s="18">
        <v>0.33333333333333298</v>
      </c>
      <c r="C165" s="18">
        <v>0.59027777777777801</v>
      </c>
      <c r="D165" s="19">
        <v>24</v>
      </c>
      <c r="E165" s="19">
        <v>22</v>
      </c>
      <c r="F165" s="19">
        <v>21</v>
      </c>
      <c r="G165" s="5">
        <f>INDEX('Carta Psicrométrica'!B$3:AO$49,MATCH(datos!F165,'Carta Psicrométrica'!A$3:A$49,0),MATCH(datos!E165,'Carta Psicrométrica'!B$2:AO$2,0))</f>
        <v>0</v>
      </c>
      <c r="H165" s="20">
        <v>37</v>
      </c>
      <c r="I165" s="20">
        <v>21</v>
      </c>
      <c r="J165" s="6">
        <v>1014</v>
      </c>
      <c r="K165" s="6">
        <f t="shared" si="18"/>
        <v>760.5</v>
      </c>
      <c r="L165" s="21">
        <v>24</v>
      </c>
      <c r="M165" s="21">
        <v>27</v>
      </c>
      <c r="N165" s="21">
        <v>28</v>
      </c>
      <c r="O165" s="21">
        <v>28</v>
      </c>
      <c r="P165" s="21">
        <v>27</v>
      </c>
      <c r="Q165" s="22">
        <v>107</v>
      </c>
      <c r="R165" s="22">
        <v>100</v>
      </c>
      <c r="S165" s="23">
        <f t="shared" si="17"/>
        <v>7</v>
      </c>
      <c r="T165" s="22">
        <v>30</v>
      </c>
      <c r="U165" s="22">
        <v>21</v>
      </c>
      <c r="V165" s="24">
        <v>1</v>
      </c>
      <c r="W165" s="24" t="str">
        <f t="shared" si="14"/>
        <v>Ventolina</v>
      </c>
      <c r="X165" s="24" t="s">
        <v>53</v>
      </c>
      <c r="Y165" s="24">
        <f t="shared" si="15"/>
        <v>22.5</v>
      </c>
      <c r="Z165" s="25">
        <v>0</v>
      </c>
      <c r="AA165" s="25">
        <v>0</v>
      </c>
      <c r="AB165" s="25">
        <f t="shared" si="16"/>
        <v>0</v>
      </c>
      <c r="AD165" s="26">
        <v>2</v>
      </c>
      <c r="AE165" s="26" t="s">
        <v>76</v>
      </c>
    </row>
    <row r="166" spans="1:40">
      <c r="A166" s="17">
        <v>42619</v>
      </c>
      <c r="B166" s="18">
        <v>0.33333333333333298</v>
      </c>
      <c r="C166" s="18">
        <v>0.58333333333333304</v>
      </c>
      <c r="D166" s="19">
        <v>23</v>
      </c>
      <c r="E166" s="19">
        <v>22</v>
      </c>
      <c r="F166" s="19">
        <v>21</v>
      </c>
      <c r="G166" s="5">
        <f>INDEX('Carta Psicrométrica'!B$3:AO$49,MATCH(datos!F166,'Carta Psicrométrica'!A$3:A$49,0),MATCH(datos!E166,'Carta Psicrométrica'!B$2:AO$2,0))</f>
        <v>0</v>
      </c>
      <c r="H166" s="20">
        <v>37</v>
      </c>
      <c r="I166" s="20">
        <v>22</v>
      </c>
      <c r="J166" s="6">
        <v>1014</v>
      </c>
      <c r="K166" s="6">
        <f t="shared" si="18"/>
        <v>760.5</v>
      </c>
      <c r="L166" s="21">
        <v>25</v>
      </c>
      <c r="M166" s="21">
        <v>27</v>
      </c>
      <c r="N166" s="21">
        <v>28</v>
      </c>
      <c r="O166" s="21">
        <v>27</v>
      </c>
      <c r="P166" s="21">
        <v>24</v>
      </c>
      <c r="Q166" s="22">
        <v>100</v>
      </c>
      <c r="R166" s="22">
        <v>93</v>
      </c>
      <c r="S166" s="23">
        <f t="shared" si="17"/>
        <v>7</v>
      </c>
      <c r="T166" s="22">
        <v>34</v>
      </c>
      <c r="U166" s="22">
        <v>21</v>
      </c>
      <c r="V166" s="24">
        <v>2</v>
      </c>
      <c r="W166" s="24" t="str">
        <f t="shared" si="14"/>
        <v>Brisa Suave</v>
      </c>
      <c r="X166" s="24" t="s">
        <v>56</v>
      </c>
      <c r="Y166" s="24">
        <f t="shared" si="15"/>
        <v>67.5</v>
      </c>
      <c r="Z166" s="25">
        <v>0</v>
      </c>
      <c r="AA166" s="25">
        <v>0</v>
      </c>
      <c r="AB166" s="25">
        <f t="shared" si="16"/>
        <v>0</v>
      </c>
      <c r="AD166" s="26">
        <v>6</v>
      </c>
      <c r="AE166" s="26" t="s">
        <v>87</v>
      </c>
    </row>
    <row r="167" spans="1:40">
      <c r="A167" s="17">
        <v>42620</v>
      </c>
      <c r="B167" s="18">
        <v>0.33333333333333298</v>
      </c>
      <c r="C167" s="18">
        <v>0.58333333333333304</v>
      </c>
      <c r="D167" s="19">
        <v>19</v>
      </c>
      <c r="E167" s="19">
        <v>20</v>
      </c>
      <c r="F167" s="19">
        <v>17</v>
      </c>
      <c r="G167" s="5">
        <f>INDEX('Carta Psicrométrica'!B$3:AO$49,MATCH(datos!F167,'Carta Psicrométrica'!A$3:A$49,0),MATCH(datos!E167,'Carta Psicrométrica'!B$2:AO$2,0))</f>
        <v>0</v>
      </c>
      <c r="H167" s="20">
        <v>27</v>
      </c>
      <c r="I167" s="20">
        <v>20</v>
      </c>
      <c r="J167" s="6">
        <v>1015</v>
      </c>
      <c r="K167" s="6">
        <f t="shared" si="18"/>
        <v>761.25</v>
      </c>
      <c r="L167" s="21">
        <v>22</v>
      </c>
      <c r="M167" s="21">
        <v>25</v>
      </c>
      <c r="N167" s="21">
        <v>26</v>
      </c>
      <c r="O167" s="21">
        <v>28</v>
      </c>
      <c r="P167" s="21">
        <v>27</v>
      </c>
      <c r="Q167" s="22">
        <v>93</v>
      </c>
      <c r="R167" s="22">
        <v>109</v>
      </c>
      <c r="S167" s="23">
        <f t="shared" si="17"/>
        <v>1.7800000000000011</v>
      </c>
      <c r="T167" s="22">
        <v>25</v>
      </c>
      <c r="U167" s="22">
        <v>20</v>
      </c>
      <c r="V167" s="24">
        <v>1</v>
      </c>
      <c r="W167" s="24" t="str">
        <f t="shared" si="14"/>
        <v>Ventolina</v>
      </c>
      <c r="X167" s="24" t="s">
        <v>56</v>
      </c>
      <c r="Y167" s="24">
        <f t="shared" si="15"/>
        <v>67.5</v>
      </c>
      <c r="Z167" s="25">
        <v>0.7</v>
      </c>
      <c r="AA167" s="25">
        <v>3.42</v>
      </c>
      <c r="AB167" s="25">
        <f t="shared" si="16"/>
        <v>17.779999999999998</v>
      </c>
      <c r="AD167" s="26">
        <v>8</v>
      </c>
      <c r="AE167" s="26" t="s">
        <v>83</v>
      </c>
    </row>
    <row r="168" spans="1:40">
      <c r="A168" s="17">
        <v>42621</v>
      </c>
      <c r="B168" s="18">
        <v>0.33333333333333298</v>
      </c>
      <c r="C168" s="18">
        <v>0.58333333333333304</v>
      </c>
      <c r="D168" s="19">
        <v>22</v>
      </c>
      <c r="E168" s="19">
        <v>21</v>
      </c>
      <c r="F168" s="19">
        <v>20</v>
      </c>
      <c r="G168" s="5">
        <f>INDEX('Carta Psicrométrica'!B$3:AO$49,MATCH(datos!F168,'Carta Psicrométrica'!A$3:A$49,0),MATCH(datos!E168,'Carta Psicrométrica'!B$2:AO$2,0))</f>
        <v>0</v>
      </c>
      <c r="H168" s="20">
        <v>32</v>
      </c>
      <c r="I168" s="20">
        <v>20</v>
      </c>
      <c r="J168" s="6">
        <v>1015</v>
      </c>
      <c r="K168" s="6">
        <f t="shared" si="18"/>
        <v>761.25</v>
      </c>
      <c r="L168" s="21">
        <v>22</v>
      </c>
      <c r="M168" s="21">
        <v>25</v>
      </c>
      <c r="N168" s="21">
        <v>24</v>
      </c>
      <c r="O168" s="21">
        <v>28</v>
      </c>
      <c r="P168" s="21">
        <v>25</v>
      </c>
      <c r="Q168" s="22">
        <v>109</v>
      </c>
      <c r="R168" s="22">
        <v>104</v>
      </c>
      <c r="S168" s="23">
        <f t="shared" si="17"/>
        <v>5</v>
      </c>
      <c r="T168" s="22">
        <v>32</v>
      </c>
      <c r="U168" s="22">
        <v>20</v>
      </c>
      <c r="V168" s="24">
        <v>1</v>
      </c>
      <c r="W168" s="24" t="str">
        <f t="shared" si="14"/>
        <v>Ventolina</v>
      </c>
      <c r="X168" s="24" t="s">
        <v>58</v>
      </c>
      <c r="Y168" s="24">
        <f t="shared" si="15"/>
        <v>270</v>
      </c>
      <c r="Z168" s="25">
        <v>0</v>
      </c>
      <c r="AA168" s="25">
        <v>0</v>
      </c>
      <c r="AB168" s="25">
        <f t="shared" si="16"/>
        <v>0</v>
      </c>
      <c r="AD168" s="26">
        <v>5</v>
      </c>
      <c r="AE168" s="26" t="s">
        <v>83</v>
      </c>
    </row>
    <row r="169" spans="1:40">
      <c r="A169" s="17">
        <v>42622</v>
      </c>
      <c r="B169" s="18">
        <v>0.33472222222222198</v>
      </c>
      <c r="C169" s="18">
        <v>0.58333333333333304</v>
      </c>
      <c r="D169" s="19">
        <v>22</v>
      </c>
      <c r="E169" s="19">
        <v>21</v>
      </c>
      <c r="F169" s="19">
        <v>19</v>
      </c>
      <c r="G169" s="5">
        <f>INDEX('Carta Psicrométrica'!B$3:AO$49,MATCH(datos!F169,'Carta Psicrométrica'!A$3:A$49,0),MATCH(datos!E169,'Carta Psicrométrica'!B$2:AO$2,0))</f>
        <v>0</v>
      </c>
      <c r="H169" s="20">
        <v>33</v>
      </c>
      <c r="I169" s="20">
        <v>21</v>
      </c>
      <c r="J169" s="6">
        <v>1015</v>
      </c>
      <c r="K169" s="6">
        <f t="shared" si="18"/>
        <v>761.25</v>
      </c>
      <c r="L169" s="21">
        <v>22</v>
      </c>
      <c r="M169" s="21">
        <v>25</v>
      </c>
      <c r="N169" s="21">
        <v>27</v>
      </c>
      <c r="O169" s="21">
        <v>26</v>
      </c>
      <c r="P169" s="21">
        <v>26</v>
      </c>
      <c r="Q169" s="22">
        <v>104</v>
      </c>
      <c r="R169" s="22">
        <v>98</v>
      </c>
      <c r="S169" s="23">
        <f t="shared" si="17"/>
        <v>6</v>
      </c>
      <c r="T169" s="22">
        <v>31</v>
      </c>
      <c r="U169" s="22">
        <v>19</v>
      </c>
      <c r="V169" s="24">
        <v>1</v>
      </c>
      <c r="W169" s="24" t="str">
        <f t="shared" si="14"/>
        <v>Ventolina</v>
      </c>
      <c r="X169" s="24" t="s">
        <v>51</v>
      </c>
      <c r="Y169" s="24">
        <f t="shared" si="15"/>
        <v>90</v>
      </c>
      <c r="Z169" s="25">
        <v>0</v>
      </c>
      <c r="AA169" s="25">
        <v>0</v>
      </c>
      <c r="AB169" s="25">
        <f t="shared" si="16"/>
        <v>0</v>
      </c>
      <c r="AD169" s="26">
        <v>1</v>
      </c>
      <c r="AE169" s="26" t="s">
        <v>70</v>
      </c>
      <c r="AN169" s="98" t="s">
        <v>91</v>
      </c>
    </row>
    <row r="170" spans="1:40">
      <c r="A170" s="17">
        <v>42623</v>
      </c>
      <c r="B170" s="18">
        <v>0.34097222222222201</v>
      </c>
      <c r="C170" s="18">
        <v>0.59097222222222201</v>
      </c>
      <c r="D170" s="19">
        <v>22</v>
      </c>
      <c r="E170" s="19">
        <v>17</v>
      </c>
      <c r="F170" s="19">
        <v>19</v>
      </c>
      <c r="G170" s="5">
        <f>INDEX('Carta Psicrométrica'!B$3:AO$49,MATCH(datos!F170,'Carta Psicrométrica'!A$3:A$49,0),MATCH(datos!E170,'Carta Psicrométrica'!B$2:AO$2,0))</f>
        <v>0</v>
      </c>
      <c r="H170" s="20">
        <v>35</v>
      </c>
      <c r="I170" s="20">
        <v>20</v>
      </c>
      <c r="J170" s="6">
        <v>1018</v>
      </c>
      <c r="K170" s="6">
        <f t="shared" si="18"/>
        <v>763.5</v>
      </c>
      <c r="L170" s="21">
        <v>21</v>
      </c>
      <c r="M170" s="21">
        <v>25</v>
      </c>
      <c r="N170" s="21">
        <v>26</v>
      </c>
      <c r="O170" s="21">
        <v>26</v>
      </c>
      <c r="P170" s="21">
        <v>26</v>
      </c>
      <c r="Q170" s="22">
        <v>98</v>
      </c>
      <c r="R170" s="22">
        <v>91</v>
      </c>
      <c r="S170" s="23">
        <f t="shared" si="17"/>
        <v>7</v>
      </c>
      <c r="T170" s="22">
        <v>34</v>
      </c>
      <c r="U170" s="22">
        <v>19</v>
      </c>
      <c r="V170" s="24">
        <v>3</v>
      </c>
      <c r="W170" s="24" t="str">
        <f t="shared" si="14"/>
        <v>Brisa Leve</v>
      </c>
      <c r="X170" s="24" t="s">
        <v>62</v>
      </c>
      <c r="Y170" s="24">
        <f t="shared" si="15"/>
        <v>157.5</v>
      </c>
      <c r="Z170" s="25">
        <v>0</v>
      </c>
      <c r="AA170" s="25">
        <v>0</v>
      </c>
      <c r="AB170" s="25">
        <f t="shared" si="16"/>
        <v>0</v>
      </c>
      <c r="AD170" s="26">
        <v>1</v>
      </c>
      <c r="AE170" s="26" t="s">
        <v>94</v>
      </c>
      <c r="AN170" s="98" t="s">
        <v>91</v>
      </c>
    </row>
    <row r="171" spans="1:40">
      <c r="A171" s="17">
        <v>42624</v>
      </c>
      <c r="B171" s="18">
        <v>0.33541666666666697</v>
      </c>
      <c r="C171" s="18">
        <v>0.58541666666666703</v>
      </c>
      <c r="D171" s="19">
        <v>20</v>
      </c>
      <c r="E171" s="19">
        <v>20</v>
      </c>
      <c r="F171" s="19">
        <v>17</v>
      </c>
      <c r="G171" s="5">
        <f>INDEX('Carta Psicrométrica'!B$3:AO$49,MATCH(datos!F171,'Carta Psicrométrica'!A$3:A$49,0),MATCH(datos!E171,'Carta Psicrométrica'!B$2:AO$2,0))</f>
        <v>0</v>
      </c>
      <c r="H171" s="20">
        <v>30</v>
      </c>
      <c r="I171" s="20">
        <v>18</v>
      </c>
      <c r="J171" s="6">
        <v>1020</v>
      </c>
      <c r="K171" s="6">
        <f t="shared" si="18"/>
        <v>765</v>
      </c>
      <c r="L171" s="21">
        <v>20</v>
      </c>
      <c r="M171" s="21">
        <v>24</v>
      </c>
      <c r="N171" s="21">
        <v>25</v>
      </c>
      <c r="O171" s="21">
        <v>27</v>
      </c>
      <c r="P171" s="21">
        <v>27</v>
      </c>
      <c r="Q171" s="22">
        <v>91</v>
      </c>
      <c r="R171" s="22">
        <v>85</v>
      </c>
      <c r="S171" s="23">
        <f t="shared" si="17"/>
        <v>6</v>
      </c>
      <c r="T171" s="22">
        <v>33</v>
      </c>
      <c r="U171" s="22">
        <v>18</v>
      </c>
      <c r="V171" s="24">
        <v>0</v>
      </c>
      <c r="W171" s="24" t="str">
        <f t="shared" si="14"/>
        <v>Calma</v>
      </c>
      <c r="X171" s="24" t="s">
        <v>58</v>
      </c>
      <c r="Y171" s="24">
        <f t="shared" si="15"/>
        <v>270</v>
      </c>
      <c r="Z171" s="25">
        <v>0</v>
      </c>
      <c r="AA171" s="25">
        <v>0</v>
      </c>
      <c r="AB171" s="25">
        <f t="shared" si="16"/>
        <v>0</v>
      </c>
      <c r="AD171" s="26">
        <v>5</v>
      </c>
      <c r="AE171" s="26" t="s">
        <v>95</v>
      </c>
      <c r="AN171" s="98" t="s">
        <v>91</v>
      </c>
    </row>
    <row r="172" spans="1:40">
      <c r="A172" s="17">
        <v>42625</v>
      </c>
      <c r="B172" s="18">
        <v>0.33333333333333298</v>
      </c>
      <c r="C172" s="18">
        <v>0.58333333333333304</v>
      </c>
      <c r="D172" s="19">
        <v>21</v>
      </c>
      <c r="E172" s="19">
        <v>20</v>
      </c>
      <c r="F172" s="19">
        <v>21</v>
      </c>
      <c r="G172" s="5">
        <f>INDEX('Carta Psicrométrica'!B$3:AO$49,MATCH(datos!F172,'Carta Psicrométrica'!A$3:A$49,0),MATCH(datos!E172,'Carta Psicrométrica'!B$2:AO$2,0))</f>
        <v>0</v>
      </c>
      <c r="H172" s="20">
        <v>33</v>
      </c>
      <c r="I172" s="20">
        <v>19</v>
      </c>
      <c r="J172" s="6">
        <v>1016</v>
      </c>
      <c r="K172" s="6">
        <f t="shared" si="18"/>
        <v>762</v>
      </c>
      <c r="L172" s="21">
        <v>22</v>
      </c>
      <c r="M172" s="21">
        <v>24</v>
      </c>
      <c r="N172" s="21">
        <v>25</v>
      </c>
      <c r="O172" s="21">
        <v>24</v>
      </c>
      <c r="P172" s="21">
        <v>26</v>
      </c>
      <c r="Q172" s="22">
        <v>85</v>
      </c>
      <c r="R172" s="22">
        <v>78</v>
      </c>
      <c r="S172" s="23">
        <f t="shared" si="17"/>
        <v>7</v>
      </c>
      <c r="T172" s="22">
        <v>35</v>
      </c>
      <c r="U172" s="22">
        <v>18</v>
      </c>
      <c r="V172" s="24">
        <v>0</v>
      </c>
      <c r="W172" s="24" t="str">
        <f t="shared" si="14"/>
        <v>Calma</v>
      </c>
      <c r="X172" s="24" t="s">
        <v>66</v>
      </c>
      <c r="Y172" s="24">
        <f t="shared" si="15"/>
        <v>225</v>
      </c>
      <c r="Z172" s="25">
        <v>0</v>
      </c>
      <c r="AA172" s="25">
        <v>0</v>
      </c>
      <c r="AB172" s="25">
        <f t="shared" si="16"/>
        <v>0</v>
      </c>
      <c r="AD172" s="26">
        <v>8</v>
      </c>
      <c r="AE172" s="26" t="s">
        <v>83</v>
      </c>
    </row>
    <row r="173" spans="1:40">
      <c r="A173" s="17">
        <v>42626</v>
      </c>
      <c r="B173" s="18">
        <v>0.33680555555555503</v>
      </c>
      <c r="C173" s="18">
        <v>0.58680555555555602</v>
      </c>
      <c r="D173" s="19">
        <v>22</v>
      </c>
      <c r="E173" s="19">
        <v>18</v>
      </c>
      <c r="F173" s="19">
        <v>19</v>
      </c>
      <c r="G173" s="5">
        <f>INDEX('Carta Psicrométrica'!B$3:AO$49,MATCH(datos!F173,'Carta Psicrométrica'!A$3:A$49,0),MATCH(datos!E173,'Carta Psicrométrica'!B$2:AO$2,0))</f>
        <v>0</v>
      </c>
      <c r="H173" s="20">
        <v>34</v>
      </c>
      <c r="I173" s="20">
        <v>20</v>
      </c>
      <c r="J173" s="6">
        <v>1016</v>
      </c>
      <c r="K173" s="6">
        <f t="shared" si="18"/>
        <v>762</v>
      </c>
      <c r="L173" s="21">
        <v>23</v>
      </c>
      <c r="M173" s="21">
        <v>25</v>
      </c>
      <c r="N173" s="21">
        <v>26</v>
      </c>
      <c r="O173" s="21">
        <v>27</v>
      </c>
      <c r="P173" s="21">
        <v>26</v>
      </c>
      <c r="Q173" s="22">
        <v>78</v>
      </c>
      <c r="R173" s="22">
        <v>72</v>
      </c>
      <c r="S173" s="23">
        <f t="shared" si="17"/>
        <v>6</v>
      </c>
      <c r="T173" s="22">
        <v>32</v>
      </c>
      <c r="U173" s="22">
        <v>22</v>
      </c>
      <c r="V173" s="24">
        <v>2</v>
      </c>
      <c r="W173" s="24" t="str">
        <f t="shared" si="14"/>
        <v>Brisa Suave</v>
      </c>
      <c r="X173" s="24" t="s">
        <v>58</v>
      </c>
      <c r="Y173" s="24">
        <f t="shared" si="15"/>
        <v>270</v>
      </c>
      <c r="Z173" s="25">
        <v>0</v>
      </c>
      <c r="AA173" s="25">
        <v>0</v>
      </c>
      <c r="AB173" s="25">
        <f t="shared" si="16"/>
        <v>0</v>
      </c>
      <c r="AD173" s="26">
        <v>1</v>
      </c>
      <c r="AE173" s="26" t="s">
        <v>78</v>
      </c>
    </row>
    <row r="174" spans="1:40">
      <c r="A174" s="17">
        <v>42627</v>
      </c>
      <c r="B174" s="18">
        <v>0.33333333333333298</v>
      </c>
      <c r="C174" s="18">
        <v>0.58333333333333304</v>
      </c>
      <c r="D174" s="19">
        <v>21</v>
      </c>
      <c r="E174" s="19">
        <v>19</v>
      </c>
      <c r="F174" s="19">
        <v>18</v>
      </c>
      <c r="G174" s="5">
        <f>INDEX('Carta Psicrométrica'!B$3:AO$49,MATCH(datos!F174,'Carta Psicrométrica'!A$3:A$49,0),MATCH(datos!E174,'Carta Psicrométrica'!B$2:AO$2,0))</f>
        <v>0</v>
      </c>
      <c r="H174" s="20">
        <v>34</v>
      </c>
      <c r="I174" s="20">
        <v>18</v>
      </c>
      <c r="J174" s="6">
        <v>1018</v>
      </c>
      <c r="K174" s="6">
        <f t="shared" si="18"/>
        <v>763.5</v>
      </c>
      <c r="L174" s="21">
        <v>21</v>
      </c>
      <c r="M174" s="21">
        <v>24</v>
      </c>
      <c r="N174" s="21">
        <v>26</v>
      </c>
      <c r="O174" s="21">
        <v>26</v>
      </c>
      <c r="P174" s="21">
        <v>26</v>
      </c>
      <c r="Q174" s="22">
        <v>72</v>
      </c>
      <c r="R174" s="22">
        <v>66</v>
      </c>
      <c r="S174" s="23">
        <f t="shared" si="17"/>
        <v>6</v>
      </c>
      <c r="T174" s="22">
        <v>35</v>
      </c>
      <c r="U174" s="22">
        <v>19</v>
      </c>
      <c r="V174" s="24">
        <v>0</v>
      </c>
      <c r="W174" s="24" t="str">
        <f t="shared" si="14"/>
        <v>Calma</v>
      </c>
      <c r="X174" s="24" t="s">
        <v>66</v>
      </c>
      <c r="Y174" s="24">
        <f t="shared" si="15"/>
        <v>225</v>
      </c>
      <c r="Z174" s="25">
        <v>0</v>
      </c>
      <c r="AA174" s="25">
        <v>0</v>
      </c>
      <c r="AB174" s="25">
        <f t="shared" si="16"/>
        <v>0</v>
      </c>
      <c r="AD174" s="26">
        <v>3</v>
      </c>
      <c r="AE174" s="26" t="s">
        <v>78</v>
      </c>
    </row>
    <row r="175" spans="1:40">
      <c r="A175" s="17">
        <v>42628</v>
      </c>
      <c r="B175" s="18">
        <v>0.33333333333333298</v>
      </c>
      <c r="C175" s="18">
        <v>0.58333333333333304</v>
      </c>
      <c r="D175" s="19">
        <v>21</v>
      </c>
      <c r="E175" s="19">
        <v>21</v>
      </c>
      <c r="F175" s="19">
        <v>19</v>
      </c>
      <c r="G175" s="5">
        <f>INDEX('Carta Psicrométrica'!B$3:AO$49,MATCH(datos!F175,'Carta Psicrométrica'!A$3:A$49,0),MATCH(datos!E175,'Carta Psicrométrica'!B$2:AO$2,0))</f>
        <v>0</v>
      </c>
      <c r="H175" s="20">
        <v>35</v>
      </c>
      <c r="I175" s="20">
        <v>20</v>
      </c>
      <c r="J175" s="6">
        <v>1017</v>
      </c>
      <c r="K175" s="6">
        <f t="shared" si="18"/>
        <v>762.75</v>
      </c>
      <c r="L175" s="21">
        <v>23</v>
      </c>
      <c r="M175" s="21">
        <v>25</v>
      </c>
      <c r="N175" s="21">
        <v>26</v>
      </c>
      <c r="O175" s="21">
        <v>26</v>
      </c>
      <c r="P175" s="21">
        <v>25</v>
      </c>
      <c r="Q175" s="22">
        <v>66</v>
      </c>
      <c r="R175" s="22">
        <v>61</v>
      </c>
      <c r="S175" s="23">
        <f t="shared" si="17"/>
        <v>6.2700000000000031</v>
      </c>
      <c r="T175" s="22">
        <v>34</v>
      </c>
      <c r="U175" s="22">
        <v>18</v>
      </c>
      <c r="V175" s="24">
        <v>1</v>
      </c>
      <c r="W175" s="24" t="str">
        <f t="shared" si="14"/>
        <v>Ventolina</v>
      </c>
      <c r="X175" s="24" t="s">
        <v>58</v>
      </c>
      <c r="Y175" s="24">
        <f t="shared" si="15"/>
        <v>270</v>
      </c>
      <c r="Z175" s="25">
        <v>0.05</v>
      </c>
      <c r="AA175" s="25">
        <v>0.23</v>
      </c>
      <c r="AB175" s="25">
        <f t="shared" si="16"/>
        <v>1.27</v>
      </c>
      <c r="AD175" s="26">
        <v>2</v>
      </c>
      <c r="AE175" s="26" t="s">
        <v>74</v>
      </c>
    </row>
    <row r="176" spans="1:40">
      <c r="A176" s="17">
        <v>42629</v>
      </c>
      <c r="B176" s="18">
        <v>0.34375</v>
      </c>
      <c r="C176" s="18">
        <v>0.59375</v>
      </c>
      <c r="D176" s="19">
        <v>22</v>
      </c>
      <c r="E176" s="19">
        <v>19</v>
      </c>
      <c r="F176" s="19">
        <v>18</v>
      </c>
      <c r="G176" s="5">
        <f>INDEX('Carta Psicrométrica'!B$3:AO$49,MATCH(datos!F176,'Carta Psicrométrica'!A$3:A$49,0),MATCH(datos!E176,'Carta Psicrométrica'!B$2:AO$2,0))</f>
        <v>0</v>
      </c>
      <c r="H176" s="20">
        <v>36</v>
      </c>
      <c r="I176" s="20">
        <v>19</v>
      </c>
      <c r="J176" s="6">
        <v>1016</v>
      </c>
      <c r="K176" s="6">
        <f t="shared" si="18"/>
        <v>762</v>
      </c>
      <c r="L176" s="21">
        <v>22</v>
      </c>
      <c r="M176" s="21">
        <v>25</v>
      </c>
      <c r="N176" s="21">
        <v>26</v>
      </c>
      <c r="O176" s="21">
        <v>26</v>
      </c>
      <c r="P176" s="21">
        <v>26</v>
      </c>
      <c r="Q176" s="22">
        <v>120</v>
      </c>
      <c r="R176" s="22">
        <v>112</v>
      </c>
      <c r="S176" s="23">
        <f t="shared" si="17"/>
        <v>8</v>
      </c>
      <c r="T176" s="22">
        <v>35</v>
      </c>
      <c r="U176" s="22">
        <v>21</v>
      </c>
      <c r="V176" s="24">
        <v>0</v>
      </c>
      <c r="W176" s="24" t="str">
        <f t="shared" si="14"/>
        <v>Calma</v>
      </c>
      <c r="X176" s="24" t="s">
        <v>56</v>
      </c>
      <c r="Y176" s="24">
        <f t="shared" si="15"/>
        <v>67.5</v>
      </c>
      <c r="Z176" s="25">
        <v>0</v>
      </c>
      <c r="AA176" s="25">
        <v>0</v>
      </c>
      <c r="AB176" s="25">
        <f t="shared" si="16"/>
        <v>0</v>
      </c>
      <c r="AD176" s="26">
        <v>0</v>
      </c>
      <c r="AE176" s="26">
        <v>0</v>
      </c>
      <c r="AN176" s="98" t="s">
        <v>91</v>
      </c>
    </row>
    <row r="177" spans="1:40">
      <c r="A177" s="17">
        <v>42630</v>
      </c>
      <c r="B177" s="18">
        <v>0.33888888888888902</v>
      </c>
      <c r="C177" s="18">
        <v>0.58888888888888902</v>
      </c>
      <c r="D177" s="19">
        <v>20</v>
      </c>
      <c r="E177" s="19">
        <v>19</v>
      </c>
      <c r="F177" s="19">
        <v>18</v>
      </c>
      <c r="G177" s="5">
        <f>INDEX('Carta Psicrométrica'!B$3:AO$49,MATCH(datos!F177,'Carta Psicrométrica'!A$3:A$49,0),MATCH(datos!E177,'Carta Psicrométrica'!B$2:AO$2,0))</f>
        <v>0</v>
      </c>
      <c r="H177" s="20">
        <v>36</v>
      </c>
      <c r="I177" s="20">
        <v>17</v>
      </c>
      <c r="J177" s="6">
        <v>1017</v>
      </c>
      <c r="K177" s="6">
        <f t="shared" si="18"/>
        <v>762.75</v>
      </c>
      <c r="L177" s="21">
        <v>20</v>
      </c>
      <c r="M177" s="21">
        <v>24</v>
      </c>
      <c r="N177" s="21">
        <v>25</v>
      </c>
      <c r="O177" s="21">
        <v>26</v>
      </c>
      <c r="P177" s="21">
        <v>26</v>
      </c>
      <c r="Q177" s="22">
        <v>112</v>
      </c>
      <c r="R177" s="22">
        <v>106</v>
      </c>
      <c r="S177" s="23">
        <f t="shared" si="17"/>
        <v>6</v>
      </c>
      <c r="T177" s="22">
        <v>34</v>
      </c>
      <c r="U177" s="22">
        <v>18</v>
      </c>
      <c r="V177" s="24">
        <v>0</v>
      </c>
      <c r="W177" s="24" t="str">
        <f t="shared" si="14"/>
        <v>Calma</v>
      </c>
      <c r="X177" s="24" t="s">
        <v>56</v>
      </c>
      <c r="Y177" s="24">
        <f t="shared" si="15"/>
        <v>67.5</v>
      </c>
      <c r="Z177" s="25">
        <v>0</v>
      </c>
      <c r="AA177" s="25">
        <v>0</v>
      </c>
      <c r="AB177" s="25">
        <f t="shared" si="16"/>
        <v>0</v>
      </c>
      <c r="AD177" s="26">
        <v>0</v>
      </c>
      <c r="AE177" s="26">
        <v>0</v>
      </c>
      <c r="AN177" s="98" t="s">
        <v>91</v>
      </c>
    </row>
    <row r="178" spans="1:40">
      <c r="A178" s="17">
        <v>42631</v>
      </c>
      <c r="B178" s="18">
        <v>0.33541666666666697</v>
      </c>
      <c r="C178" s="18">
        <v>0.58541666666666703</v>
      </c>
      <c r="D178" s="19">
        <v>20</v>
      </c>
      <c r="E178" s="19">
        <v>19</v>
      </c>
      <c r="F178" s="19">
        <v>17</v>
      </c>
      <c r="G178" s="5">
        <f>INDEX('Carta Psicrométrica'!B$3:AO$49,MATCH(datos!F178,'Carta Psicrométrica'!A$3:A$49,0),MATCH(datos!E178,'Carta Psicrométrica'!B$2:AO$2,0))</f>
        <v>0</v>
      </c>
      <c r="H178" s="20">
        <v>35</v>
      </c>
      <c r="I178" s="20">
        <v>17</v>
      </c>
      <c r="J178" s="6">
        <v>1018</v>
      </c>
      <c r="K178" s="6">
        <f t="shared" si="18"/>
        <v>763.5</v>
      </c>
      <c r="L178" s="21">
        <v>20</v>
      </c>
      <c r="M178" s="21">
        <v>24</v>
      </c>
      <c r="N178" s="21">
        <v>25</v>
      </c>
      <c r="O178" s="21">
        <v>26</v>
      </c>
      <c r="P178" s="21">
        <v>26</v>
      </c>
      <c r="Q178" s="22">
        <v>106</v>
      </c>
      <c r="R178" s="22">
        <v>100</v>
      </c>
      <c r="S178" s="23">
        <f t="shared" si="17"/>
        <v>6</v>
      </c>
      <c r="T178" s="22">
        <v>34</v>
      </c>
      <c r="U178" s="22">
        <v>18</v>
      </c>
      <c r="V178" s="24">
        <v>0</v>
      </c>
      <c r="W178" s="24" t="str">
        <f t="shared" si="14"/>
        <v>Calma</v>
      </c>
      <c r="X178" s="24" t="s">
        <v>51</v>
      </c>
      <c r="Y178" s="24">
        <f t="shared" si="15"/>
        <v>90</v>
      </c>
      <c r="Z178" s="25">
        <v>0</v>
      </c>
      <c r="AA178" s="25">
        <v>0</v>
      </c>
      <c r="AB178" s="25">
        <f t="shared" si="16"/>
        <v>0</v>
      </c>
      <c r="AD178" s="26">
        <v>0</v>
      </c>
      <c r="AE178" s="26">
        <v>0</v>
      </c>
      <c r="AN178" s="98" t="s">
        <v>91</v>
      </c>
    </row>
    <row r="179" spans="1:40">
      <c r="A179" s="17">
        <v>42632</v>
      </c>
      <c r="B179" s="18">
        <v>0.33333333333333298</v>
      </c>
      <c r="C179" s="18">
        <v>0.58333333333333304</v>
      </c>
      <c r="D179" s="19">
        <v>19</v>
      </c>
      <c r="E179" s="19">
        <v>15</v>
      </c>
      <c r="F179" s="19">
        <v>17</v>
      </c>
      <c r="G179" s="5">
        <f>INDEX('Carta Psicrométrica'!B$3:AO$49,MATCH(datos!F179,'Carta Psicrométrica'!A$3:A$49,0),MATCH(datos!E179,'Carta Psicrométrica'!B$2:AO$2,0))</f>
        <v>0</v>
      </c>
      <c r="H179" s="20">
        <v>36</v>
      </c>
      <c r="I179" s="20">
        <v>17</v>
      </c>
      <c r="J179" s="6">
        <v>1018</v>
      </c>
      <c r="K179" s="6">
        <f t="shared" si="18"/>
        <v>763.5</v>
      </c>
      <c r="L179" s="21">
        <v>20</v>
      </c>
      <c r="M179" s="21">
        <v>23</v>
      </c>
      <c r="N179" s="21">
        <v>24</v>
      </c>
      <c r="O179" s="21">
        <v>25</v>
      </c>
      <c r="P179" s="21">
        <v>25</v>
      </c>
      <c r="Q179" s="22">
        <v>100</v>
      </c>
      <c r="R179" s="22">
        <v>95</v>
      </c>
      <c r="S179" s="23">
        <f t="shared" si="17"/>
        <v>5</v>
      </c>
      <c r="T179" s="22">
        <v>34</v>
      </c>
      <c r="U179" s="22">
        <v>18</v>
      </c>
      <c r="V179" s="24">
        <v>1</v>
      </c>
      <c r="W179" s="24" t="str">
        <f t="shared" si="14"/>
        <v>Ventolina</v>
      </c>
      <c r="X179" s="24" t="s">
        <v>58</v>
      </c>
      <c r="Y179" s="24">
        <f t="shared" si="15"/>
        <v>270</v>
      </c>
      <c r="Z179" s="25">
        <v>0</v>
      </c>
      <c r="AA179" s="25">
        <v>0</v>
      </c>
      <c r="AB179" s="25">
        <f t="shared" si="16"/>
        <v>0</v>
      </c>
      <c r="AD179" s="26">
        <v>3</v>
      </c>
      <c r="AE179" s="26" t="s">
        <v>96</v>
      </c>
    </row>
    <row r="180" spans="1:40">
      <c r="A180" s="17">
        <v>42633</v>
      </c>
      <c r="B180" s="18">
        <v>0.33333333333333298</v>
      </c>
      <c r="C180" s="18">
        <v>0.58333333333333304</v>
      </c>
      <c r="D180" s="19">
        <v>23</v>
      </c>
      <c r="E180" s="19">
        <v>20</v>
      </c>
      <c r="F180" s="19">
        <v>21</v>
      </c>
      <c r="G180" s="5">
        <f>INDEX('Carta Psicrométrica'!B$3:AO$49,MATCH(datos!F180,'Carta Psicrométrica'!A$3:A$49,0),MATCH(datos!E180,'Carta Psicrométrica'!B$2:AO$2,0))</f>
        <v>0</v>
      </c>
      <c r="H180" s="20">
        <v>39</v>
      </c>
      <c r="I180" s="20">
        <v>20</v>
      </c>
      <c r="J180" s="6">
        <v>1018</v>
      </c>
      <c r="K180" s="6">
        <f t="shared" si="18"/>
        <v>763.5</v>
      </c>
      <c r="L180" s="21">
        <v>20</v>
      </c>
      <c r="M180" s="21">
        <v>23</v>
      </c>
      <c r="N180" s="21">
        <v>25</v>
      </c>
      <c r="O180" s="21">
        <v>25</v>
      </c>
      <c r="P180" s="21">
        <v>25</v>
      </c>
      <c r="Q180" s="22">
        <v>95</v>
      </c>
      <c r="R180" s="22">
        <v>88</v>
      </c>
      <c r="S180" s="23">
        <f t="shared" si="17"/>
        <v>7</v>
      </c>
      <c r="T180" s="22">
        <v>34</v>
      </c>
      <c r="U180" s="22">
        <v>18</v>
      </c>
      <c r="V180" s="24">
        <v>1</v>
      </c>
      <c r="W180" s="24" t="str">
        <f t="shared" si="14"/>
        <v>Ventolina</v>
      </c>
      <c r="X180" s="24" t="s">
        <v>60</v>
      </c>
      <c r="Y180" s="24">
        <f t="shared" si="15"/>
        <v>292.5</v>
      </c>
      <c r="Z180" s="25">
        <v>0</v>
      </c>
      <c r="AA180" s="25">
        <v>0</v>
      </c>
      <c r="AB180" s="25">
        <f t="shared" si="16"/>
        <v>0</v>
      </c>
      <c r="AD180" s="26">
        <v>3</v>
      </c>
      <c r="AE180" s="26" t="s">
        <v>70</v>
      </c>
    </row>
    <row r="181" spans="1:40">
      <c r="A181" s="17">
        <v>42634</v>
      </c>
      <c r="B181" s="18">
        <v>0.33333333333333298</v>
      </c>
      <c r="C181" s="18">
        <v>0.58333333333333304</v>
      </c>
      <c r="D181" s="19">
        <v>23</v>
      </c>
      <c r="E181" s="19">
        <v>20</v>
      </c>
      <c r="F181" s="19">
        <v>20</v>
      </c>
      <c r="G181" s="5">
        <f>INDEX('Carta Psicrométrica'!B$3:AO$49,MATCH(datos!F181,'Carta Psicrométrica'!A$3:A$49,0),MATCH(datos!E181,'Carta Psicrométrica'!B$2:AO$2,0))</f>
        <v>0</v>
      </c>
      <c r="H181" s="20">
        <v>38</v>
      </c>
      <c r="I181" s="20">
        <v>21</v>
      </c>
      <c r="J181" s="6">
        <v>1018</v>
      </c>
      <c r="K181" s="6">
        <f t="shared" si="18"/>
        <v>763.5</v>
      </c>
      <c r="L181" s="21">
        <v>23</v>
      </c>
      <c r="M181" s="21">
        <v>24</v>
      </c>
      <c r="N181" s="21">
        <v>25</v>
      </c>
      <c r="O181" s="21">
        <v>25</v>
      </c>
      <c r="P181" s="21">
        <v>26</v>
      </c>
      <c r="Q181" s="22">
        <v>88</v>
      </c>
      <c r="R181" s="22">
        <v>83</v>
      </c>
      <c r="S181" s="23">
        <f t="shared" si="17"/>
        <v>5</v>
      </c>
      <c r="T181" s="22">
        <v>33</v>
      </c>
      <c r="U181" s="22">
        <v>19</v>
      </c>
      <c r="V181" s="24">
        <v>1</v>
      </c>
      <c r="W181" s="24" t="str">
        <f t="shared" si="14"/>
        <v>Ventolina</v>
      </c>
      <c r="X181" s="24" t="s">
        <v>56</v>
      </c>
      <c r="Y181" s="24">
        <f t="shared" si="15"/>
        <v>67.5</v>
      </c>
      <c r="Z181" s="25">
        <v>0</v>
      </c>
      <c r="AA181" s="25">
        <v>0</v>
      </c>
      <c r="AB181" s="25">
        <f t="shared" si="16"/>
        <v>0</v>
      </c>
      <c r="AD181" s="26">
        <v>2</v>
      </c>
      <c r="AE181" s="26" t="s">
        <v>70</v>
      </c>
    </row>
    <row r="182" spans="1:40">
      <c r="A182" s="17">
        <v>42635</v>
      </c>
      <c r="B182" s="18">
        <v>0.33333333333333298</v>
      </c>
      <c r="C182" s="18">
        <v>0.58333333333333304</v>
      </c>
      <c r="D182" s="19">
        <v>22</v>
      </c>
      <c r="E182" s="19">
        <v>19</v>
      </c>
      <c r="F182" s="19">
        <v>19</v>
      </c>
      <c r="G182" s="5">
        <f>INDEX('Carta Psicrométrica'!B$3:AO$49,MATCH(datos!F182,'Carta Psicrométrica'!A$3:A$49,0),MATCH(datos!E182,'Carta Psicrométrica'!B$2:AO$2,0))</f>
        <v>0</v>
      </c>
      <c r="H182" s="20">
        <v>37</v>
      </c>
      <c r="I182" s="20">
        <v>19</v>
      </c>
      <c r="J182" s="6">
        <v>1017</v>
      </c>
      <c r="K182" s="6">
        <f t="shared" si="18"/>
        <v>762.75</v>
      </c>
      <c r="L182" s="21">
        <v>22</v>
      </c>
      <c r="M182" s="21">
        <v>25</v>
      </c>
      <c r="N182" s="21">
        <v>26</v>
      </c>
      <c r="O182" s="21">
        <v>26</v>
      </c>
      <c r="P182" s="21">
        <v>26</v>
      </c>
      <c r="Q182" s="22">
        <v>83</v>
      </c>
      <c r="R182" s="22">
        <v>76</v>
      </c>
      <c r="S182" s="23">
        <f t="shared" si="17"/>
        <v>7</v>
      </c>
      <c r="T182" s="22">
        <v>35</v>
      </c>
      <c r="U182" s="22">
        <v>18</v>
      </c>
      <c r="V182" s="24">
        <v>1</v>
      </c>
      <c r="W182" s="24" t="str">
        <f t="shared" si="14"/>
        <v>Ventolina</v>
      </c>
      <c r="X182" s="24" t="s">
        <v>58</v>
      </c>
      <c r="Y182" s="24">
        <f t="shared" si="15"/>
        <v>270</v>
      </c>
      <c r="Z182" s="25">
        <v>0</v>
      </c>
      <c r="AA182" s="25">
        <v>0</v>
      </c>
      <c r="AB182" s="25">
        <f t="shared" si="16"/>
        <v>0</v>
      </c>
      <c r="AD182" s="26">
        <v>0</v>
      </c>
      <c r="AE182" s="26">
        <v>0</v>
      </c>
      <c r="AN182" s="98" t="s">
        <v>91</v>
      </c>
    </row>
    <row r="183" spans="1:40">
      <c r="A183" s="17">
        <v>42636</v>
      </c>
      <c r="B183" s="18">
        <v>0.33333333333333298</v>
      </c>
      <c r="C183" s="18">
        <v>0.58333333333333304</v>
      </c>
      <c r="D183" s="19">
        <v>24</v>
      </c>
      <c r="E183" s="19">
        <v>19</v>
      </c>
      <c r="F183" s="19">
        <v>21</v>
      </c>
      <c r="G183" s="5">
        <f>INDEX('Carta Psicrométrica'!B$3:AO$49,MATCH(datos!F183,'Carta Psicrométrica'!A$3:A$49,0),MATCH(datos!E183,'Carta Psicrométrica'!B$2:AO$2,0))</f>
        <v>0</v>
      </c>
      <c r="H183" s="20">
        <v>38</v>
      </c>
      <c r="I183" s="20">
        <v>22</v>
      </c>
      <c r="J183" s="6">
        <v>1014</v>
      </c>
      <c r="K183" s="6">
        <f t="shared" ref="K183:K214" si="19">J183*0.75</f>
        <v>760.5</v>
      </c>
      <c r="L183" s="21">
        <v>22</v>
      </c>
      <c r="M183" s="21">
        <v>25</v>
      </c>
      <c r="N183" s="21">
        <v>25</v>
      </c>
      <c r="O183" s="21">
        <v>25</v>
      </c>
      <c r="P183" s="21">
        <v>25</v>
      </c>
      <c r="Q183" s="22">
        <v>76</v>
      </c>
      <c r="R183" s="22">
        <v>69</v>
      </c>
      <c r="S183" s="23">
        <f t="shared" si="17"/>
        <v>7</v>
      </c>
      <c r="T183" s="22">
        <v>35</v>
      </c>
      <c r="U183" s="22">
        <v>19</v>
      </c>
      <c r="V183" s="24">
        <v>0</v>
      </c>
      <c r="W183" s="24" t="str">
        <f t="shared" si="14"/>
        <v>Calma</v>
      </c>
      <c r="X183" s="24" t="s">
        <v>58</v>
      </c>
      <c r="Y183" s="24">
        <f t="shared" si="15"/>
        <v>270</v>
      </c>
      <c r="Z183" s="25">
        <v>0</v>
      </c>
      <c r="AA183" s="25">
        <v>0</v>
      </c>
      <c r="AB183" s="25">
        <f t="shared" si="16"/>
        <v>0</v>
      </c>
      <c r="AD183" s="26">
        <v>4</v>
      </c>
      <c r="AE183" s="26" t="s">
        <v>81</v>
      </c>
      <c r="AN183" s="98" t="s">
        <v>91</v>
      </c>
    </row>
    <row r="184" spans="1:40">
      <c r="A184" s="17">
        <v>42637</v>
      </c>
      <c r="B184" s="18">
        <v>0.34027777777777801</v>
      </c>
      <c r="C184" s="18">
        <v>0.59027777777777801</v>
      </c>
      <c r="D184" s="19">
        <v>20</v>
      </c>
      <c r="E184" s="19">
        <v>17</v>
      </c>
      <c r="F184" s="19">
        <v>17</v>
      </c>
      <c r="G184" s="5">
        <f>INDEX('Carta Psicrométrica'!B$3:AO$49,MATCH(datos!F184,'Carta Psicrométrica'!A$3:A$49,0),MATCH(datos!E184,'Carta Psicrométrica'!B$2:AO$2,0))</f>
        <v>0</v>
      </c>
      <c r="H184" s="20">
        <v>35</v>
      </c>
      <c r="I184" s="20">
        <v>18</v>
      </c>
      <c r="J184" s="6">
        <v>1016</v>
      </c>
      <c r="K184" s="6">
        <f t="shared" si="19"/>
        <v>762</v>
      </c>
      <c r="L184" s="21">
        <v>20</v>
      </c>
      <c r="M184" s="21">
        <v>24</v>
      </c>
      <c r="N184" s="21">
        <v>25</v>
      </c>
      <c r="O184" s="21">
        <v>25</v>
      </c>
      <c r="P184" s="21">
        <v>25</v>
      </c>
      <c r="Q184" s="22">
        <v>69</v>
      </c>
      <c r="R184" s="22">
        <v>60</v>
      </c>
      <c r="S184" s="23">
        <f t="shared" si="17"/>
        <v>9</v>
      </c>
      <c r="T184" s="22">
        <v>34</v>
      </c>
      <c r="U184" s="22">
        <v>16</v>
      </c>
      <c r="V184" s="24">
        <v>1</v>
      </c>
      <c r="W184" s="24" t="str">
        <f t="shared" si="14"/>
        <v>Ventolina</v>
      </c>
      <c r="X184" s="24" t="s">
        <v>51</v>
      </c>
      <c r="Y184" s="24">
        <f t="shared" si="15"/>
        <v>90</v>
      </c>
      <c r="Z184" s="25">
        <v>0</v>
      </c>
      <c r="AA184" s="25">
        <v>0</v>
      </c>
      <c r="AB184" s="25">
        <f t="shared" si="16"/>
        <v>0</v>
      </c>
      <c r="AD184" s="26">
        <v>0</v>
      </c>
      <c r="AE184" s="26">
        <v>0</v>
      </c>
      <c r="AN184" s="98" t="s">
        <v>91</v>
      </c>
    </row>
    <row r="185" spans="1:40">
      <c r="A185" s="17">
        <v>42638</v>
      </c>
      <c r="B185" s="18">
        <v>0.33958333333333302</v>
      </c>
      <c r="C185" s="18">
        <v>0.58958333333333302</v>
      </c>
      <c r="D185" s="19">
        <v>20</v>
      </c>
      <c r="E185" s="19">
        <v>14</v>
      </c>
      <c r="F185" s="19">
        <v>17</v>
      </c>
      <c r="G185" s="5">
        <f>INDEX('Carta Psicrométrica'!B$3:AO$49,MATCH(datos!F185,'Carta Psicrométrica'!A$3:A$49,0),MATCH(datos!E185,'Carta Psicrométrica'!B$2:AO$2,0))</f>
        <v>0</v>
      </c>
      <c r="H185" s="20">
        <v>31</v>
      </c>
      <c r="I185" s="20">
        <v>18</v>
      </c>
      <c r="J185" s="6">
        <v>1018</v>
      </c>
      <c r="K185" s="6">
        <f t="shared" si="19"/>
        <v>763.5</v>
      </c>
      <c r="L185" s="21">
        <v>20</v>
      </c>
      <c r="M185" s="21">
        <v>23</v>
      </c>
      <c r="N185" s="21">
        <v>25</v>
      </c>
      <c r="O185" s="21">
        <v>25</v>
      </c>
      <c r="P185" s="21">
        <v>25</v>
      </c>
      <c r="Q185" s="22">
        <v>60</v>
      </c>
      <c r="R185" s="22">
        <v>53</v>
      </c>
      <c r="S185" s="23">
        <f t="shared" si="17"/>
        <v>7</v>
      </c>
      <c r="T185" s="22">
        <v>30</v>
      </c>
      <c r="U185" s="22">
        <v>14</v>
      </c>
      <c r="V185" s="24">
        <v>1</v>
      </c>
      <c r="W185" s="24" t="str">
        <f t="shared" si="14"/>
        <v>Ventolina</v>
      </c>
      <c r="X185" s="24" t="s">
        <v>62</v>
      </c>
      <c r="Y185" s="24">
        <f t="shared" si="15"/>
        <v>157.5</v>
      </c>
      <c r="Z185" s="25">
        <v>0</v>
      </c>
      <c r="AA185" s="25">
        <v>0</v>
      </c>
      <c r="AB185" s="25">
        <f t="shared" si="16"/>
        <v>0</v>
      </c>
      <c r="AD185" s="26">
        <v>8</v>
      </c>
      <c r="AE185" s="26" t="s">
        <v>87</v>
      </c>
      <c r="AN185" s="98" t="s">
        <v>91</v>
      </c>
    </row>
    <row r="186" spans="1:40">
      <c r="A186" s="17">
        <v>42639</v>
      </c>
      <c r="B186" s="18">
        <v>0.33333333333333298</v>
      </c>
      <c r="C186" s="18">
        <v>0.58333333333333304</v>
      </c>
      <c r="D186" s="19">
        <v>18</v>
      </c>
      <c r="E186" s="19">
        <v>13</v>
      </c>
      <c r="F186" s="19">
        <v>15</v>
      </c>
      <c r="G186" s="5">
        <f>INDEX('Carta Psicrométrica'!B$3:AO$49,MATCH(datos!F186,'Carta Psicrométrica'!A$3:A$49,0),MATCH(datos!E186,'Carta Psicrométrica'!B$2:AO$2,0))</f>
        <v>0</v>
      </c>
      <c r="H186" s="20">
        <v>29</v>
      </c>
      <c r="I186" s="20">
        <v>18</v>
      </c>
      <c r="J186" s="6">
        <v>1021</v>
      </c>
      <c r="K186" s="6">
        <f t="shared" si="19"/>
        <v>765.75</v>
      </c>
      <c r="L186" s="21">
        <v>20</v>
      </c>
      <c r="M186" s="21">
        <v>23</v>
      </c>
      <c r="N186" s="21">
        <v>24</v>
      </c>
      <c r="O186" s="21">
        <v>24</v>
      </c>
      <c r="P186" s="21">
        <v>25</v>
      </c>
      <c r="Q186" s="22">
        <v>53</v>
      </c>
      <c r="R186" s="22">
        <v>47</v>
      </c>
      <c r="S186" s="23">
        <f t="shared" si="17"/>
        <v>6</v>
      </c>
      <c r="T186" s="22">
        <v>20</v>
      </c>
      <c r="U186" s="22">
        <v>14</v>
      </c>
      <c r="V186" s="24">
        <v>5</v>
      </c>
      <c r="W186" s="24" t="str">
        <f t="shared" si="14"/>
        <v>Brisa Fresca</v>
      </c>
      <c r="X186" s="24" t="s">
        <v>59</v>
      </c>
      <c r="Y186" s="24">
        <f t="shared" si="15"/>
        <v>45</v>
      </c>
      <c r="Z186" s="25">
        <v>0</v>
      </c>
      <c r="AA186" s="25">
        <v>0</v>
      </c>
      <c r="AB186" s="25">
        <f t="shared" si="16"/>
        <v>0</v>
      </c>
      <c r="AD186" s="26">
        <v>8</v>
      </c>
      <c r="AE186" s="26" t="s">
        <v>83</v>
      </c>
    </row>
    <row r="187" spans="1:40">
      <c r="A187" s="17">
        <v>42640</v>
      </c>
      <c r="B187" s="18">
        <v>0.33333333333333298</v>
      </c>
      <c r="C187" s="18">
        <v>0.58333333333333304</v>
      </c>
      <c r="D187" s="19">
        <v>13</v>
      </c>
      <c r="E187" s="19">
        <v>14</v>
      </c>
      <c r="F187" s="19">
        <v>11</v>
      </c>
      <c r="G187" s="5">
        <f>INDEX('Carta Psicrométrica'!B$3:AO$49,MATCH(datos!F187,'Carta Psicrométrica'!A$3:A$49,0),MATCH(datos!E187,'Carta Psicrométrica'!B$2:AO$2,0))</f>
        <v>0</v>
      </c>
      <c r="H187" s="20">
        <v>19</v>
      </c>
      <c r="I187" s="20">
        <v>12</v>
      </c>
      <c r="J187" s="6">
        <v>1022</v>
      </c>
      <c r="K187" s="6">
        <f t="shared" si="19"/>
        <v>766.5</v>
      </c>
      <c r="L187" s="21">
        <v>18</v>
      </c>
      <c r="M187" s="21">
        <v>21</v>
      </c>
      <c r="N187" s="21">
        <v>23</v>
      </c>
      <c r="O187" s="21">
        <v>24</v>
      </c>
      <c r="P187" s="21">
        <v>25</v>
      </c>
      <c r="Q187" s="22">
        <v>47</v>
      </c>
      <c r="R187" s="22">
        <v>53</v>
      </c>
      <c r="S187" s="23">
        <f t="shared" si="17"/>
        <v>1.3659999999999997</v>
      </c>
      <c r="T187" s="22">
        <v>16</v>
      </c>
      <c r="U187" s="22">
        <v>11</v>
      </c>
      <c r="V187" s="24">
        <v>1</v>
      </c>
      <c r="W187" s="24" t="str">
        <f t="shared" si="14"/>
        <v>Ventolina</v>
      </c>
      <c r="X187" s="24" t="s">
        <v>51</v>
      </c>
      <c r="Y187" s="24">
        <f t="shared" si="15"/>
        <v>90</v>
      </c>
      <c r="Z187" s="25">
        <v>0.28999999999999998</v>
      </c>
      <c r="AA187" s="25">
        <v>1.36</v>
      </c>
      <c r="AB187" s="25">
        <f t="shared" si="16"/>
        <v>7.3659999999999988</v>
      </c>
      <c r="AD187" s="26">
        <v>8</v>
      </c>
      <c r="AE187" s="26" t="s">
        <v>83</v>
      </c>
      <c r="AN187" s="98" t="s">
        <v>91</v>
      </c>
    </row>
    <row r="188" spans="1:40">
      <c r="A188" s="17">
        <v>42641</v>
      </c>
      <c r="B188" s="18">
        <v>0.33333333333333298</v>
      </c>
      <c r="C188" s="18">
        <v>0.58333333333333304</v>
      </c>
      <c r="D188" s="19">
        <v>16</v>
      </c>
      <c r="E188" s="19">
        <v>13</v>
      </c>
      <c r="F188" s="19">
        <v>14</v>
      </c>
      <c r="G188" s="5">
        <f>INDEX('Carta Psicrométrica'!B$3:AO$49,MATCH(datos!F188,'Carta Psicrométrica'!A$3:A$49,0),MATCH(datos!E188,'Carta Psicrométrica'!B$2:AO$2,0))</f>
        <v>0</v>
      </c>
      <c r="H188" s="20">
        <v>26</v>
      </c>
      <c r="I188" s="20">
        <v>13</v>
      </c>
      <c r="J188" s="6">
        <v>1022</v>
      </c>
      <c r="K188" s="6">
        <f t="shared" si="19"/>
        <v>766.5</v>
      </c>
      <c r="L188" s="21">
        <v>17</v>
      </c>
      <c r="M188" s="21">
        <v>20</v>
      </c>
      <c r="N188" s="21">
        <v>23</v>
      </c>
      <c r="O188" s="21">
        <v>24</v>
      </c>
      <c r="P188" s="21">
        <v>25</v>
      </c>
      <c r="Q188" s="22">
        <v>53</v>
      </c>
      <c r="R188" s="22">
        <v>50</v>
      </c>
      <c r="S188" s="23">
        <f t="shared" si="17"/>
        <v>3</v>
      </c>
      <c r="T188" s="22">
        <v>27</v>
      </c>
      <c r="U188" s="22">
        <v>11</v>
      </c>
      <c r="V188" s="24">
        <v>1</v>
      </c>
      <c r="W188" s="24" t="str">
        <f t="shared" si="14"/>
        <v>Ventolina</v>
      </c>
      <c r="X188" s="24" t="s">
        <v>51</v>
      </c>
      <c r="Y188" s="24">
        <f t="shared" si="15"/>
        <v>90</v>
      </c>
      <c r="Z188" s="25">
        <v>0</v>
      </c>
      <c r="AA188" s="25">
        <v>0</v>
      </c>
      <c r="AB188" s="25">
        <f t="shared" si="16"/>
        <v>0</v>
      </c>
      <c r="AD188" s="26">
        <v>4</v>
      </c>
      <c r="AE188" s="26" t="s">
        <v>74</v>
      </c>
    </row>
    <row r="189" spans="1:40">
      <c r="A189" s="17">
        <v>42642</v>
      </c>
      <c r="B189" s="18">
        <v>0.33333333333333298</v>
      </c>
      <c r="C189" s="18">
        <v>0.58333333333333304</v>
      </c>
      <c r="D189" s="19">
        <v>20</v>
      </c>
      <c r="E189" s="19">
        <v>19</v>
      </c>
      <c r="F189" s="19">
        <v>17</v>
      </c>
      <c r="G189" s="5">
        <f>INDEX('Carta Psicrométrica'!B$3:AO$49,MATCH(datos!F189,'Carta Psicrométrica'!A$3:A$49,0),MATCH(datos!E189,'Carta Psicrométrica'!B$2:AO$2,0))</f>
        <v>0</v>
      </c>
      <c r="H189" s="20">
        <v>31</v>
      </c>
      <c r="I189" s="20">
        <v>16</v>
      </c>
      <c r="J189" s="6">
        <v>1022</v>
      </c>
      <c r="K189" s="6">
        <f t="shared" si="19"/>
        <v>766.5</v>
      </c>
      <c r="L189" s="21">
        <v>18</v>
      </c>
      <c r="M189" s="21">
        <v>21</v>
      </c>
      <c r="N189" s="21">
        <v>23</v>
      </c>
      <c r="O189" s="21">
        <v>24</v>
      </c>
      <c r="P189" s="21">
        <v>25</v>
      </c>
      <c r="Q189" s="22">
        <v>50</v>
      </c>
      <c r="R189" s="22">
        <v>45</v>
      </c>
      <c r="S189" s="23">
        <f t="shared" si="17"/>
        <v>5</v>
      </c>
      <c r="T189" s="22">
        <v>33</v>
      </c>
      <c r="U189" s="22">
        <v>15</v>
      </c>
      <c r="V189" s="24">
        <v>2</v>
      </c>
      <c r="W189" s="24" t="str">
        <f t="shared" si="14"/>
        <v>Brisa Suave</v>
      </c>
      <c r="X189" s="24" t="s">
        <v>56</v>
      </c>
      <c r="Y189" s="24">
        <f t="shared" si="15"/>
        <v>67.5</v>
      </c>
      <c r="Z189" s="25">
        <v>0</v>
      </c>
      <c r="AA189" s="25">
        <v>0</v>
      </c>
      <c r="AB189" s="25">
        <f t="shared" si="16"/>
        <v>0</v>
      </c>
      <c r="AD189" s="26">
        <v>3</v>
      </c>
      <c r="AE189" s="26" t="s">
        <v>83</v>
      </c>
    </row>
    <row r="190" spans="1:40">
      <c r="A190" s="17">
        <v>42643</v>
      </c>
      <c r="B190" s="18">
        <v>0.33472222222222198</v>
      </c>
      <c r="C190" s="18">
        <v>0.58472222222222203</v>
      </c>
      <c r="D190" s="19">
        <v>15</v>
      </c>
      <c r="E190" s="19">
        <v>17</v>
      </c>
      <c r="F190" s="19">
        <v>12</v>
      </c>
      <c r="G190" s="5">
        <f>INDEX('Carta Psicrométrica'!B$3:AO$49,MATCH(datos!F190,'Carta Psicrométrica'!A$3:A$49,0),MATCH(datos!E190,'Carta Psicrométrica'!B$2:AO$2,0))</f>
        <v>0</v>
      </c>
      <c r="H190" s="20">
        <v>32</v>
      </c>
      <c r="I190" s="20">
        <v>15</v>
      </c>
      <c r="J190" s="6">
        <v>1022</v>
      </c>
      <c r="K190" s="6">
        <f t="shared" si="19"/>
        <v>766.5</v>
      </c>
      <c r="L190" s="21">
        <v>19</v>
      </c>
      <c r="M190" s="21">
        <v>21</v>
      </c>
      <c r="N190" s="21">
        <v>22</v>
      </c>
      <c r="O190" s="21">
        <v>23</v>
      </c>
      <c r="P190" s="21">
        <v>25</v>
      </c>
      <c r="Q190" s="22">
        <v>45</v>
      </c>
      <c r="R190" s="22">
        <v>56</v>
      </c>
      <c r="S190" s="23">
        <f t="shared" si="17"/>
        <v>5.0019999999999953</v>
      </c>
      <c r="T190" s="22">
        <v>34</v>
      </c>
      <c r="U190" s="22">
        <v>16</v>
      </c>
      <c r="V190" s="24">
        <v>1</v>
      </c>
      <c r="W190" s="24" t="str">
        <f t="shared" si="14"/>
        <v>Ventolina</v>
      </c>
      <c r="X190" s="24" t="s">
        <v>62</v>
      </c>
      <c r="Y190" s="24">
        <f t="shared" si="15"/>
        <v>157.5</v>
      </c>
      <c r="Z190" s="25">
        <v>0.63</v>
      </c>
      <c r="AA190" s="25">
        <v>3.08</v>
      </c>
      <c r="AB190" s="25">
        <f t="shared" si="16"/>
        <v>16.001999999999999</v>
      </c>
      <c r="AD190" s="26">
        <v>6</v>
      </c>
      <c r="AE190" s="26" t="s">
        <v>97</v>
      </c>
    </row>
    <row r="191" spans="1:40">
      <c r="A191" s="17">
        <v>42644</v>
      </c>
      <c r="B191" s="18">
        <v>0.33333333333333298</v>
      </c>
      <c r="C191" s="18">
        <v>0.58333333333333304</v>
      </c>
      <c r="D191" s="19">
        <v>16</v>
      </c>
      <c r="E191" s="19">
        <v>18</v>
      </c>
      <c r="F191" s="19">
        <v>15</v>
      </c>
      <c r="G191" s="5">
        <f>INDEX('Carta Psicrométrica'!B$3:AO$49,MATCH(datos!F191,'Carta Psicrométrica'!A$3:A$49,0),MATCH(datos!E191,'Carta Psicrométrica'!B$2:AO$2,0))</f>
        <v>0</v>
      </c>
      <c r="H191" s="20">
        <v>27</v>
      </c>
      <c r="I191" s="20">
        <v>23</v>
      </c>
      <c r="J191" s="6">
        <v>1022</v>
      </c>
      <c r="K191" s="6">
        <f t="shared" si="19"/>
        <v>766.5</v>
      </c>
      <c r="L191" s="21">
        <v>18</v>
      </c>
      <c r="M191" s="21">
        <v>21</v>
      </c>
      <c r="N191" s="21">
        <v>23</v>
      </c>
      <c r="O191" s="21">
        <v>24</v>
      </c>
      <c r="P191" s="21">
        <v>25</v>
      </c>
      <c r="Q191" s="22">
        <v>122</v>
      </c>
      <c r="R191" s="22">
        <v>118</v>
      </c>
      <c r="S191" s="23">
        <f t="shared" si="17"/>
        <v>4</v>
      </c>
      <c r="T191" s="22">
        <v>30</v>
      </c>
      <c r="U191" s="22">
        <v>21</v>
      </c>
      <c r="V191" s="24">
        <v>0</v>
      </c>
      <c r="W191" s="24" t="str">
        <f t="shared" si="14"/>
        <v>Calma</v>
      </c>
      <c r="X191" s="24" t="s">
        <v>64</v>
      </c>
      <c r="Y191" s="24">
        <f t="shared" si="15"/>
        <v>0</v>
      </c>
      <c r="Z191" s="25">
        <v>0</v>
      </c>
      <c r="AA191" s="25">
        <v>0</v>
      </c>
      <c r="AB191" s="25">
        <f t="shared" si="16"/>
        <v>0</v>
      </c>
      <c r="AD191" s="26">
        <v>0</v>
      </c>
      <c r="AE191" s="26">
        <v>0</v>
      </c>
      <c r="AN191" s="98" t="s">
        <v>52</v>
      </c>
    </row>
    <row r="192" spans="1:40">
      <c r="A192" s="17">
        <v>42645</v>
      </c>
      <c r="B192" s="18">
        <v>0.33333333333333298</v>
      </c>
      <c r="C192" s="18">
        <v>0.58333333333333304</v>
      </c>
      <c r="D192" s="19">
        <v>18</v>
      </c>
      <c r="E192" s="19">
        <v>16</v>
      </c>
      <c r="F192" s="19">
        <v>16</v>
      </c>
      <c r="G192" s="5">
        <f>INDEX('Carta Psicrométrica'!B$3:AO$49,MATCH(datos!F192,'Carta Psicrométrica'!A$3:A$49,0),MATCH(datos!E192,'Carta Psicrométrica'!B$2:AO$2,0))</f>
        <v>0</v>
      </c>
      <c r="H192" s="20">
        <v>31</v>
      </c>
      <c r="I192" s="20">
        <v>24</v>
      </c>
      <c r="J192" s="6">
        <v>1020</v>
      </c>
      <c r="K192" s="6">
        <f t="shared" si="19"/>
        <v>765</v>
      </c>
      <c r="L192" s="21">
        <v>16</v>
      </c>
      <c r="M192" s="21">
        <v>20</v>
      </c>
      <c r="N192" s="21">
        <v>22</v>
      </c>
      <c r="O192" s="21">
        <v>24</v>
      </c>
      <c r="P192" s="21">
        <v>25</v>
      </c>
      <c r="Q192" s="22">
        <v>118</v>
      </c>
      <c r="R192" s="22">
        <v>111</v>
      </c>
      <c r="S192" s="23">
        <f t="shared" si="17"/>
        <v>7</v>
      </c>
      <c r="T192" s="22">
        <v>30</v>
      </c>
      <c r="U192" s="22">
        <v>24</v>
      </c>
      <c r="W192" s="24" t="str">
        <f t="shared" si="14"/>
        <v>Calma</v>
      </c>
      <c r="X192" s="24" t="s">
        <v>47</v>
      </c>
      <c r="Y192" s="24">
        <f t="shared" si="15"/>
        <v>315</v>
      </c>
      <c r="Z192" s="25">
        <v>0</v>
      </c>
      <c r="AA192" s="25">
        <v>0</v>
      </c>
      <c r="AB192" s="25">
        <f t="shared" si="16"/>
        <v>0</v>
      </c>
      <c r="AD192" s="26">
        <v>0</v>
      </c>
      <c r="AE192" s="26">
        <v>0</v>
      </c>
      <c r="AN192" s="98" t="s">
        <v>52</v>
      </c>
    </row>
    <row r="193" spans="1:40">
      <c r="A193" s="17">
        <v>42646</v>
      </c>
      <c r="B193" s="18">
        <v>0.33333333333333298</v>
      </c>
      <c r="C193" s="18">
        <v>0.58333333333333304</v>
      </c>
      <c r="D193" s="19">
        <v>18</v>
      </c>
      <c r="E193" s="19">
        <v>17</v>
      </c>
      <c r="F193" s="19">
        <v>16</v>
      </c>
      <c r="G193" s="5">
        <f>INDEX('Carta Psicrométrica'!B$3:AO$49,MATCH(datos!F193,'Carta Psicrométrica'!A$3:A$49,0),MATCH(datos!E193,'Carta Psicrométrica'!B$2:AO$2,0))</f>
        <v>0</v>
      </c>
      <c r="H193" s="20">
        <v>32</v>
      </c>
      <c r="I193" s="20">
        <v>18</v>
      </c>
      <c r="J193" s="6">
        <v>1018</v>
      </c>
      <c r="K193" s="6">
        <f t="shared" si="19"/>
        <v>763.5</v>
      </c>
      <c r="L193" s="21">
        <v>16</v>
      </c>
      <c r="M193" s="21">
        <v>19</v>
      </c>
      <c r="N193" s="21">
        <v>20</v>
      </c>
      <c r="O193" s="21">
        <v>22</v>
      </c>
      <c r="P193" s="21">
        <v>24</v>
      </c>
      <c r="Q193" s="22">
        <v>111</v>
      </c>
      <c r="R193" s="22">
        <v>108</v>
      </c>
      <c r="S193" s="23">
        <f t="shared" si="17"/>
        <v>3</v>
      </c>
      <c r="T193" s="22">
        <v>30</v>
      </c>
      <c r="U193" s="22">
        <v>18</v>
      </c>
      <c r="V193" s="24">
        <v>0</v>
      </c>
      <c r="W193" s="24" t="str">
        <f t="shared" si="14"/>
        <v>Calma</v>
      </c>
      <c r="X193" s="24" t="s">
        <v>58</v>
      </c>
      <c r="Y193" s="24">
        <f t="shared" si="15"/>
        <v>270</v>
      </c>
      <c r="Z193" s="25">
        <v>0</v>
      </c>
      <c r="AA193" s="25">
        <v>0</v>
      </c>
      <c r="AB193" s="25">
        <f t="shared" si="16"/>
        <v>0</v>
      </c>
      <c r="AD193" s="26">
        <v>3</v>
      </c>
      <c r="AE193" s="26" t="s">
        <v>78</v>
      </c>
    </row>
    <row r="194" spans="1:40">
      <c r="A194" s="17">
        <v>42647</v>
      </c>
      <c r="B194" s="18">
        <v>0.33333333333333298</v>
      </c>
      <c r="C194" s="18">
        <v>0.58333333333333304</v>
      </c>
      <c r="D194" s="19">
        <v>16</v>
      </c>
      <c r="E194" s="19">
        <v>13</v>
      </c>
      <c r="F194" s="19">
        <v>14</v>
      </c>
      <c r="G194" s="5">
        <f>INDEX('Carta Psicrométrica'!B$3:AO$49,MATCH(datos!F194,'Carta Psicrométrica'!A$3:A$49,0),MATCH(datos!E194,'Carta Psicrométrica'!B$2:AO$2,0))</f>
        <v>0</v>
      </c>
      <c r="H194" s="20">
        <v>32</v>
      </c>
      <c r="I194" s="20">
        <v>16</v>
      </c>
      <c r="J194" s="6">
        <v>1015</v>
      </c>
      <c r="K194" s="6">
        <f t="shared" si="19"/>
        <v>761.25</v>
      </c>
      <c r="L194" s="21">
        <v>17</v>
      </c>
      <c r="M194" s="21">
        <v>20</v>
      </c>
      <c r="N194" s="21">
        <v>21</v>
      </c>
      <c r="O194" s="21">
        <v>22</v>
      </c>
      <c r="P194" s="21">
        <v>24</v>
      </c>
      <c r="Q194" s="22">
        <v>108</v>
      </c>
      <c r="R194" s="22">
        <v>100</v>
      </c>
      <c r="S194" s="23">
        <f t="shared" si="17"/>
        <v>8</v>
      </c>
      <c r="T194" s="22">
        <v>29</v>
      </c>
      <c r="U194" s="22">
        <v>14</v>
      </c>
      <c r="V194" s="24">
        <v>3</v>
      </c>
      <c r="W194" s="24" t="str">
        <f t="shared" si="14"/>
        <v>Brisa Leve</v>
      </c>
      <c r="X194" s="24" t="s">
        <v>66</v>
      </c>
      <c r="Y194" s="24">
        <f t="shared" si="15"/>
        <v>225</v>
      </c>
      <c r="Z194" s="25">
        <v>0</v>
      </c>
      <c r="AA194" s="25">
        <v>0</v>
      </c>
      <c r="AB194" s="25">
        <f t="shared" si="16"/>
        <v>0</v>
      </c>
      <c r="AD194" s="26">
        <v>0</v>
      </c>
      <c r="AE194" s="26">
        <v>0</v>
      </c>
    </row>
    <row r="195" spans="1:40">
      <c r="A195" s="17">
        <v>42648</v>
      </c>
      <c r="B195" s="18">
        <v>0.33333333333333298</v>
      </c>
      <c r="C195" s="18">
        <v>0.58333333333333304</v>
      </c>
      <c r="D195" s="19">
        <v>14</v>
      </c>
      <c r="E195" s="19">
        <v>15</v>
      </c>
      <c r="F195" s="19">
        <v>12</v>
      </c>
      <c r="G195" s="5">
        <f>INDEX('Carta Psicrométrica'!B$3:AO$49,MATCH(datos!F195,'Carta Psicrométrica'!A$3:A$49,0),MATCH(datos!E195,'Carta Psicrométrica'!B$2:AO$2,0))</f>
        <v>0</v>
      </c>
      <c r="H195" s="20">
        <v>32</v>
      </c>
      <c r="I195" s="20">
        <v>12</v>
      </c>
      <c r="J195" s="6">
        <v>1016</v>
      </c>
      <c r="K195" s="6">
        <f t="shared" si="19"/>
        <v>762</v>
      </c>
      <c r="L195" s="21">
        <v>14</v>
      </c>
      <c r="M195" s="21">
        <v>18</v>
      </c>
      <c r="N195" s="21">
        <v>20</v>
      </c>
      <c r="O195" s="21">
        <v>21</v>
      </c>
      <c r="P195" s="21">
        <v>23</v>
      </c>
      <c r="Q195" s="22">
        <v>100</v>
      </c>
      <c r="R195" s="22">
        <v>96</v>
      </c>
      <c r="S195" s="23">
        <f t="shared" si="17"/>
        <v>4</v>
      </c>
      <c r="T195" s="22">
        <v>22</v>
      </c>
      <c r="U195" s="22">
        <v>13</v>
      </c>
      <c r="V195" s="24">
        <v>2</v>
      </c>
      <c r="W195" s="24" t="str">
        <f t="shared" si="14"/>
        <v>Brisa Suave</v>
      </c>
      <c r="X195" s="24" t="s">
        <v>58</v>
      </c>
      <c r="Y195" s="24">
        <f t="shared" si="15"/>
        <v>270</v>
      </c>
      <c r="Z195" s="25">
        <v>0</v>
      </c>
      <c r="AA195" s="25">
        <v>0</v>
      </c>
      <c r="AB195" s="25">
        <f t="shared" si="16"/>
        <v>0</v>
      </c>
      <c r="AD195" s="26">
        <v>0</v>
      </c>
      <c r="AE195" s="26">
        <v>0</v>
      </c>
    </row>
    <row r="196" spans="1:40">
      <c r="A196" s="17">
        <v>42649</v>
      </c>
      <c r="B196" s="18">
        <v>0.33333333333333298</v>
      </c>
      <c r="C196" s="18">
        <v>0.58333333333333304</v>
      </c>
      <c r="D196" s="19">
        <v>15</v>
      </c>
      <c r="E196" s="19">
        <v>13</v>
      </c>
      <c r="F196" s="19">
        <v>12</v>
      </c>
      <c r="G196" s="5">
        <f>INDEX('Carta Psicrométrica'!B$3:AO$49,MATCH(datos!F196,'Carta Psicrométrica'!A$3:A$49,0),MATCH(datos!E196,'Carta Psicrométrica'!B$2:AO$2,0))</f>
        <v>0</v>
      </c>
      <c r="H196" s="20">
        <v>31</v>
      </c>
      <c r="I196" s="20">
        <v>14</v>
      </c>
      <c r="J196" s="6">
        <v>1017</v>
      </c>
      <c r="K196" s="6">
        <f t="shared" si="19"/>
        <v>762.75</v>
      </c>
      <c r="L196" s="21">
        <v>15</v>
      </c>
      <c r="M196" s="21">
        <v>18</v>
      </c>
      <c r="N196" s="21">
        <v>20</v>
      </c>
      <c r="O196" s="21">
        <v>22</v>
      </c>
      <c r="P196" s="21">
        <v>23</v>
      </c>
      <c r="Q196" s="22">
        <v>96</v>
      </c>
      <c r="R196" s="22">
        <v>90</v>
      </c>
      <c r="S196" s="23">
        <f t="shared" si="17"/>
        <v>6</v>
      </c>
      <c r="T196" s="22">
        <v>29</v>
      </c>
      <c r="U196" s="22">
        <v>12</v>
      </c>
      <c r="V196" s="24">
        <v>1</v>
      </c>
      <c r="W196" s="24" t="str">
        <f t="shared" ref="W196:W241" si="20">IF(V196=0,"Calma",IF(V196=1,"Ventolina",IF(V196=2,"Brisa Suave",IF(V196=3,"Brisa Leve",IF(V196=4,"Brisa Moderada",IF(V196=5,"Brisa Fresca",IF(V196=6,"Brisa Fuerte",IF(V196=7,"Viento Fuerte",IF(V196=8,"Temporal",IF(V196=9,"Temporal Fuerte",IF(V196=10,"Temporal Violento",IF(V196=11,"Temporal Muy Violento",IF(V196=12,"Huracán","N/A")))))))))))))</f>
        <v>Ventolina</v>
      </c>
      <c r="X196" s="24" t="s">
        <v>68</v>
      </c>
      <c r="Y196" s="24">
        <f t="shared" ref="Y196:Y241" si="21">IF(X196="N",0,IF(X196="NNE",22.5,IF(X196="NE",45,IF(X196="ENE",67.5,IF(X196="E",90,IF(X196="ESE",112.5,IF(X196="SE",135.5,IF(X196="SSE",157.5,IF(X196="S",180,IF(X196="SSW",202.5,IF(X196="SW",225,IF(X196="WSW",247.5,IF(X196="W",270,IF(X196="WNW",292.5,IF(X196="NW",315,IF(X196="NNW",337.5,"N/A"))))))))))))))))</f>
        <v>180</v>
      </c>
      <c r="Z196" s="25">
        <v>0</v>
      </c>
      <c r="AA196" s="25">
        <v>0</v>
      </c>
      <c r="AB196" s="25">
        <f t="shared" ref="AB196:AB250" si="22">Z196*25.4</f>
        <v>0</v>
      </c>
      <c r="AD196" s="26">
        <v>1</v>
      </c>
      <c r="AE196" s="26" t="s">
        <v>70</v>
      </c>
    </row>
    <row r="197" spans="1:40">
      <c r="A197" s="17">
        <v>42650</v>
      </c>
      <c r="B197" s="18">
        <v>0.33680555555555503</v>
      </c>
      <c r="C197" s="18">
        <v>0.58680555555555602</v>
      </c>
      <c r="D197" s="19">
        <v>16</v>
      </c>
      <c r="E197" s="19">
        <v>13</v>
      </c>
      <c r="F197" s="19">
        <v>14</v>
      </c>
      <c r="G197" s="5">
        <f>INDEX('Carta Psicrométrica'!B$3:AO$49,MATCH(datos!F197,'Carta Psicrométrica'!A$3:A$49,0),MATCH(datos!E197,'Carta Psicrométrica'!B$2:AO$2,0))</f>
        <v>0</v>
      </c>
      <c r="H197" s="20">
        <v>31</v>
      </c>
      <c r="I197" s="20">
        <v>16</v>
      </c>
      <c r="J197" s="6">
        <v>1020</v>
      </c>
      <c r="K197" s="6">
        <f t="shared" si="19"/>
        <v>765</v>
      </c>
      <c r="L197" s="21">
        <v>15</v>
      </c>
      <c r="M197" s="21">
        <v>18</v>
      </c>
      <c r="N197" s="21">
        <v>20</v>
      </c>
      <c r="O197" s="21">
        <v>21</v>
      </c>
      <c r="P197" s="21">
        <v>22</v>
      </c>
      <c r="Q197" s="22">
        <v>90</v>
      </c>
      <c r="R197" s="22">
        <v>83</v>
      </c>
      <c r="S197" s="23">
        <f t="shared" ref="S197:S260" si="23">IF(AB197=0,Q197-R197,Q197-(R197-AB197))</f>
        <v>7</v>
      </c>
      <c r="T197" s="22">
        <v>30</v>
      </c>
      <c r="U197" s="22">
        <v>15</v>
      </c>
      <c r="V197" s="24">
        <v>1</v>
      </c>
      <c r="W197" s="24" t="str">
        <f t="shared" si="20"/>
        <v>Ventolina</v>
      </c>
      <c r="X197" s="24" t="s">
        <v>62</v>
      </c>
      <c r="Y197" s="24">
        <f t="shared" si="21"/>
        <v>157.5</v>
      </c>
      <c r="Z197" s="25">
        <v>0</v>
      </c>
      <c r="AA197" s="25">
        <v>0</v>
      </c>
      <c r="AB197" s="25">
        <f t="shared" si="22"/>
        <v>0</v>
      </c>
      <c r="AD197" s="26">
        <v>3</v>
      </c>
      <c r="AE197" s="26" t="s">
        <v>70</v>
      </c>
      <c r="AN197" s="98" t="s">
        <v>91</v>
      </c>
    </row>
    <row r="198" spans="1:40">
      <c r="A198" s="17">
        <v>42651</v>
      </c>
      <c r="B198" s="18">
        <v>0.33333333333333298</v>
      </c>
      <c r="C198" s="18">
        <v>0.58333333333333304</v>
      </c>
      <c r="D198" s="19">
        <v>16</v>
      </c>
      <c r="E198" s="19">
        <v>16</v>
      </c>
      <c r="F198" s="19">
        <v>13</v>
      </c>
      <c r="G198" s="5">
        <f>INDEX('Carta Psicrométrica'!B$3:AO$49,MATCH(datos!F198,'Carta Psicrométrica'!A$3:A$49,0),MATCH(datos!E198,'Carta Psicrométrica'!B$2:AO$2,0))</f>
        <v>0</v>
      </c>
      <c r="H198" s="20">
        <v>26</v>
      </c>
      <c r="I198" s="20">
        <v>15</v>
      </c>
      <c r="J198" s="6">
        <v>1020</v>
      </c>
      <c r="K198" s="6">
        <f t="shared" si="19"/>
        <v>765</v>
      </c>
      <c r="L198" s="21">
        <v>16</v>
      </c>
      <c r="M198" s="21">
        <v>19</v>
      </c>
      <c r="N198" s="21">
        <v>20</v>
      </c>
      <c r="O198" s="21">
        <v>21</v>
      </c>
      <c r="P198" s="21">
        <v>23</v>
      </c>
      <c r="Q198" s="22">
        <v>83</v>
      </c>
      <c r="R198" s="22">
        <v>79</v>
      </c>
      <c r="S198" s="23">
        <f t="shared" si="23"/>
        <v>4</v>
      </c>
      <c r="T198" s="22">
        <v>24</v>
      </c>
      <c r="U198" s="22">
        <v>15</v>
      </c>
      <c r="V198" s="24">
        <v>1</v>
      </c>
      <c r="W198" s="24" t="str">
        <f t="shared" si="20"/>
        <v>Ventolina</v>
      </c>
      <c r="X198" s="24" t="s">
        <v>66</v>
      </c>
      <c r="Y198" s="24">
        <f t="shared" si="21"/>
        <v>225</v>
      </c>
      <c r="Z198" s="25">
        <v>0</v>
      </c>
      <c r="AA198" s="25">
        <v>0</v>
      </c>
      <c r="AB198" s="25">
        <f t="shared" si="22"/>
        <v>0</v>
      </c>
      <c r="AD198" s="26">
        <v>7</v>
      </c>
      <c r="AE198" s="26" t="s">
        <v>87</v>
      </c>
      <c r="AN198" s="98" t="s">
        <v>91</v>
      </c>
    </row>
    <row r="199" spans="1:40">
      <c r="A199" s="17">
        <v>42652</v>
      </c>
      <c r="B199" s="18">
        <v>0.34027777777777801</v>
      </c>
      <c r="C199" s="18">
        <v>0.59027777777777801</v>
      </c>
      <c r="D199" s="19">
        <v>18</v>
      </c>
      <c r="E199" s="19">
        <v>17</v>
      </c>
      <c r="F199" s="19">
        <v>15</v>
      </c>
      <c r="G199" s="5">
        <f>INDEX('Carta Psicrométrica'!B$3:AO$49,MATCH(datos!F199,'Carta Psicrométrica'!A$3:A$49,0),MATCH(datos!E199,'Carta Psicrométrica'!B$2:AO$2,0))</f>
        <v>0</v>
      </c>
      <c r="H199" s="20">
        <v>24</v>
      </c>
      <c r="I199" s="20">
        <v>16</v>
      </c>
      <c r="J199" s="6">
        <v>1020</v>
      </c>
      <c r="K199" s="6">
        <f t="shared" si="19"/>
        <v>765</v>
      </c>
      <c r="L199" s="21">
        <v>18</v>
      </c>
      <c r="M199" s="21">
        <v>19</v>
      </c>
      <c r="N199" s="21">
        <v>20</v>
      </c>
      <c r="O199" s="21">
        <v>21</v>
      </c>
      <c r="P199" s="21">
        <v>23</v>
      </c>
      <c r="Q199" s="22">
        <v>79</v>
      </c>
      <c r="R199" s="22">
        <v>75</v>
      </c>
      <c r="S199" s="23">
        <f t="shared" si="23"/>
        <v>4</v>
      </c>
      <c r="T199" s="22">
        <v>25</v>
      </c>
      <c r="U199" s="22">
        <v>15</v>
      </c>
      <c r="V199" s="24">
        <v>0</v>
      </c>
      <c r="W199" s="24" t="str">
        <f t="shared" si="20"/>
        <v>Calma</v>
      </c>
      <c r="X199" s="24" t="s">
        <v>58</v>
      </c>
      <c r="Y199" s="24">
        <f t="shared" si="21"/>
        <v>270</v>
      </c>
      <c r="Z199" s="25">
        <v>0</v>
      </c>
      <c r="AA199" s="25">
        <v>0</v>
      </c>
      <c r="AB199" s="25">
        <f t="shared" si="22"/>
        <v>0</v>
      </c>
      <c r="AD199" s="26">
        <v>8</v>
      </c>
      <c r="AE199" s="26" t="s">
        <v>83</v>
      </c>
      <c r="AN199" s="98" t="s">
        <v>91</v>
      </c>
    </row>
    <row r="200" spans="1:40">
      <c r="A200" s="17">
        <v>42653</v>
      </c>
      <c r="B200" s="18">
        <v>0.33333333333333298</v>
      </c>
      <c r="C200" s="18">
        <v>0.58333333333333304</v>
      </c>
      <c r="D200" s="19">
        <v>18</v>
      </c>
      <c r="E200" s="19">
        <v>17</v>
      </c>
      <c r="F200" s="19">
        <v>14</v>
      </c>
      <c r="G200" s="5">
        <f>INDEX('Carta Psicrométrica'!B$3:AO$49,MATCH(datos!F200,'Carta Psicrométrica'!A$3:A$49,0),MATCH(datos!E200,'Carta Psicrométrica'!B$2:AO$2,0))</f>
        <v>0</v>
      </c>
      <c r="H200" s="20">
        <v>28</v>
      </c>
      <c r="I200" s="20">
        <v>16</v>
      </c>
      <c r="J200" s="6">
        <v>1020</v>
      </c>
      <c r="K200" s="6">
        <f t="shared" si="19"/>
        <v>765</v>
      </c>
      <c r="L200" s="21">
        <v>18</v>
      </c>
      <c r="M200" s="21">
        <v>20</v>
      </c>
      <c r="N200" s="21">
        <v>21</v>
      </c>
      <c r="O200" s="21">
        <v>22</v>
      </c>
      <c r="P200" s="21">
        <v>23</v>
      </c>
      <c r="Q200" s="22">
        <v>75</v>
      </c>
      <c r="R200" s="22">
        <v>73</v>
      </c>
      <c r="S200" s="23">
        <f t="shared" si="23"/>
        <v>2</v>
      </c>
      <c r="T200" s="22">
        <v>29</v>
      </c>
      <c r="U200" s="22">
        <v>16</v>
      </c>
      <c r="V200" s="24">
        <v>4</v>
      </c>
      <c r="W200" s="24" t="str">
        <f t="shared" si="20"/>
        <v>Brisa Moderada</v>
      </c>
      <c r="X200" s="24" t="s">
        <v>47</v>
      </c>
      <c r="Y200" s="24">
        <f t="shared" si="21"/>
        <v>315</v>
      </c>
      <c r="Z200" s="25">
        <v>0</v>
      </c>
      <c r="AA200" s="25">
        <v>0</v>
      </c>
      <c r="AB200" s="25">
        <f t="shared" si="22"/>
        <v>0</v>
      </c>
      <c r="AD200" s="26">
        <v>3</v>
      </c>
      <c r="AE200" s="26" t="s">
        <v>78</v>
      </c>
      <c r="AN200" s="98" t="s">
        <v>71</v>
      </c>
    </row>
    <row r="201" spans="1:40">
      <c r="A201" s="17">
        <v>42654</v>
      </c>
      <c r="B201" s="18">
        <v>0.33333333333333298</v>
      </c>
      <c r="C201" s="18">
        <v>0.58333333333333304</v>
      </c>
      <c r="D201" s="19">
        <v>16</v>
      </c>
      <c r="E201" s="19">
        <v>17</v>
      </c>
      <c r="F201" s="19">
        <v>14</v>
      </c>
      <c r="G201" s="5">
        <f>INDEX('Carta Psicrométrica'!B$3:AO$49,MATCH(datos!F201,'Carta Psicrométrica'!A$3:A$49,0),MATCH(datos!E201,'Carta Psicrométrica'!B$2:AO$2,0))</f>
        <v>0</v>
      </c>
      <c r="H201" s="20">
        <v>31</v>
      </c>
      <c r="I201" s="20">
        <v>16</v>
      </c>
      <c r="J201" s="6">
        <v>1020</v>
      </c>
      <c r="K201" s="6">
        <f t="shared" si="19"/>
        <v>765</v>
      </c>
      <c r="L201" s="21">
        <v>17</v>
      </c>
      <c r="M201" s="21">
        <v>20</v>
      </c>
      <c r="N201" s="21">
        <v>21</v>
      </c>
      <c r="O201" s="21">
        <v>22</v>
      </c>
      <c r="P201" s="21">
        <v>23</v>
      </c>
      <c r="Q201" s="22">
        <v>73</v>
      </c>
      <c r="R201" s="22">
        <v>70</v>
      </c>
      <c r="S201" s="23">
        <f t="shared" si="23"/>
        <v>3</v>
      </c>
      <c r="T201" s="22">
        <v>30</v>
      </c>
      <c r="U201" s="22">
        <v>17</v>
      </c>
      <c r="V201" s="24">
        <v>2</v>
      </c>
      <c r="W201" s="24" t="str">
        <f t="shared" si="20"/>
        <v>Brisa Suave</v>
      </c>
      <c r="X201" s="24" t="s">
        <v>47</v>
      </c>
      <c r="Y201" s="24">
        <f t="shared" si="21"/>
        <v>315</v>
      </c>
      <c r="Z201" s="25">
        <v>0</v>
      </c>
      <c r="AA201" s="25">
        <v>0</v>
      </c>
      <c r="AB201" s="25">
        <f t="shared" si="22"/>
        <v>0</v>
      </c>
      <c r="AD201" s="26">
        <v>0</v>
      </c>
      <c r="AE201" s="26">
        <v>0</v>
      </c>
      <c r="AN201" s="98" t="s">
        <v>71</v>
      </c>
    </row>
    <row r="202" spans="1:40">
      <c r="A202" s="17">
        <v>42655</v>
      </c>
      <c r="B202" s="18">
        <v>0.33333333333333298</v>
      </c>
      <c r="C202" s="18">
        <v>0.58333333333333304</v>
      </c>
      <c r="D202" s="19">
        <v>17</v>
      </c>
      <c r="E202" s="19">
        <v>15</v>
      </c>
      <c r="F202" s="19">
        <v>15</v>
      </c>
      <c r="G202" s="5">
        <f>INDEX('Carta Psicrométrica'!B$3:AO$49,MATCH(datos!F202,'Carta Psicrométrica'!A$3:A$49,0),MATCH(datos!E202,'Carta Psicrométrica'!B$2:AO$2,0))</f>
        <v>0</v>
      </c>
      <c r="H202" s="20">
        <v>34</v>
      </c>
      <c r="I202" s="20">
        <v>15</v>
      </c>
      <c r="J202" s="6">
        <v>1019</v>
      </c>
      <c r="K202" s="6">
        <f t="shared" si="19"/>
        <v>764.25</v>
      </c>
      <c r="L202" s="21">
        <v>17</v>
      </c>
      <c r="M202" s="21">
        <v>19</v>
      </c>
      <c r="N202" s="21">
        <v>21</v>
      </c>
      <c r="O202" s="21">
        <v>22</v>
      </c>
      <c r="P202" s="21">
        <v>23</v>
      </c>
      <c r="Q202" s="22">
        <v>70</v>
      </c>
      <c r="R202" s="22">
        <v>66</v>
      </c>
      <c r="S202" s="23">
        <f t="shared" si="23"/>
        <v>4</v>
      </c>
      <c r="T202" s="22">
        <v>32</v>
      </c>
      <c r="U202" s="22">
        <v>16</v>
      </c>
      <c r="V202" s="24">
        <v>4</v>
      </c>
      <c r="W202" s="24" t="str">
        <f t="shared" si="20"/>
        <v>Brisa Moderada</v>
      </c>
      <c r="X202" s="24" t="s">
        <v>47</v>
      </c>
      <c r="Y202" s="24">
        <f t="shared" si="21"/>
        <v>315</v>
      </c>
      <c r="Z202" s="25">
        <v>0</v>
      </c>
      <c r="AA202" s="25">
        <v>0</v>
      </c>
      <c r="AB202" s="25">
        <f t="shared" si="22"/>
        <v>0</v>
      </c>
      <c r="AD202" s="26">
        <v>0</v>
      </c>
      <c r="AE202" s="26">
        <v>0</v>
      </c>
      <c r="AN202" s="98" t="s">
        <v>91</v>
      </c>
    </row>
    <row r="203" spans="1:40">
      <c r="A203" s="17">
        <v>42656</v>
      </c>
      <c r="B203" s="18">
        <v>0.33333333333333298</v>
      </c>
      <c r="C203" s="18">
        <v>0.58333333333333304</v>
      </c>
      <c r="D203" s="19">
        <v>18</v>
      </c>
      <c r="E203" s="19">
        <v>16</v>
      </c>
      <c r="F203" s="19">
        <v>15</v>
      </c>
      <c r="G203" s="5">
        <f>INDEX('Carta Psicrométrica'!B$3:AO$49,MATCH(datos!F203,'Carta Psicrométrica'!A$3:A$49,0),MATCH(datos!E203,'Carta Psicrométrica'!B$2:AO$2,0))</f>
        <v>0</v>
      </c>
      <c r="H203" s="20">
        <v>34</v>
      </c>
      <c r="I203" s="20">
        <v>13</v>
      </c>
      <c r="J203" s="6">
        <v>1019</v>
      </c>
      <c r="K203" s="6">
        <f t="shared" si="19"/>
        <v>764.25</v>
      </c>
      <c r="L203" s="21">
        <v>17</v>
      </c>
      <c r="M203" s="21">
        <v>19</v>
      </c>
      <c r="N203" s="21">
        <v>20</v>
      </c>
      <c r="O203" s="21">
        <v>21</v>
      </c>
      <c r="P203" s="21">
        <v>23</v>
      </c>
      <c r="Q203" s="22">
        <v>66</v>
      </c>
      <c r="R203" s="22">
        <v>61</v>
      </c>
      <c r="S203" s="23">
        <f t="shared" si="23"/>
        <v>5</v>
      </c>
      <c r="T203" s="22">
        <v>30</v>
      </c>
      <c r="U203" s="22">
        <v>12</v>
      </c>
      <c r="V203" s="24">
        <v>4</v>
      </c>
      <c r="W203" s="24" t="str">
        <f t="shared" si="20"/>
        <v>Brisa Moderada</v>
      </c>
      <c r="X203" s="24" t="s">
        <v>51</v>
      </c>
      <c r="Y203" s="24">
        <f t="shared" si="21"/>
        <v>90</v>
      </c>
      <c r="Z203" s="25">
        <v>0</v>
      </c>
      <c r="AA203" s="25">
        <v>0</v>
      </c>
      <c r="AB203" s="25">
        <f t="shared" si="22"/>
        <v>0</v>
      </c>
      <c r="AD203" s="26">
        <v>3</v>
      </c>
      <c r="AE203" s="26" t="s">
        <v>70</v>
      </c>
    </row>
    <row r="204" spans="1:40">
      <c r="A204" s="17">
        <v>42657</v>
      </c>
      <c r="B204" s="18">
        <v>0.33333333333333298</v>
      </c>
      <c r="C204" s="18">
        <v>0.58333333333333304</v>
      </c>
      <c r="D204" s="19">
        <v>14</v>
      </c>
      <c r="E204" s="19">
        <v>15</v>
      </c>
      <c r="F204" s="19">
        <v>12</v>
      </c>
      <c r="G204" s="5">
        <f>INDEX('Carta Psicrométrica'!B$3:AO$49,MATCH(datos!F204,'Carta Psicrométrica'!A$3:A$49,0),MATCH(datos!E204,'Carta Psicrométrica'!B$2:AO$2,0))</f>
        <v>0</v>
      </c>
      <c r="H204" s="20">
        <v>31</v>
      </c>
      <c r="I204" s="20">
        <v>13</v>
      </c>
      <c r="J204" s="6">
        <v>1020</v>
      </c>
      <c r="K204" s="6">
        <f t="shared" si="19"/>
        <v>765</v>
      </c>
      <c r="L204" s="21">
        <v>16</v>
      </c>
      <c r="M204" s="21">
        <v>19</v>
      </c>
      <c r="N204" s="21">
        <v>20</v>
      </c>
      <c r="O204" s="21">
        <v>21</v>
      </c>
      <c r="P204" s="21">
        <v>22</v>
      </c>
      <c r="Q204" s="22">
        <v>61</v>
      </c>
      <c r="R204" s="22">
        <v>57</v>
      </c>
      <c r="S204" s="23">
        <f t="shared" si="23"/>
        <v>4</v>
      </c>
      <c r="T204" s="22">
        <v>30</v>
      </c>
      <c r="U204" s="22">
        <v>14</v>
      </c>
      <c r="V204" s="24">
        <v>0</v>
      </c>
      <c r="W204" s="24" t="str">
        <f t="shared" si="20"/>
        <v>Calma</v>
      </c>
      <c r="X204" s="24" t="s">
        <v>58</v>
      </c>
      <c r="Y204" s="24">
        <f t="shared" si="21"/>
        <v>270</v>
      </c>
      <c r="Z204" s="25">
        <v>0</v>
      </c>
      <c r="AA204" s="25">
        <v>0</v>
      </c>
      <c r="AB204" s="25">
        <f t="shared" si="22"/>
        <v>0</v>
      </c>
      <c r="AD204" s="26">
        <v>0</v>
      </c>
      <c r="AE204" s="26">
        <v>0</v>
      </c>
    </row>
    <row r="205" spans="1:40">
      <c r="A205" s="17">
        <v>42658</v>
      </c>
      <c r="B205" s="18">
        <v>0.33680555555555503</v>
      </c>
      <c r="C205" s="18">
        <v>0.58680555555555602</v>
      </c>
      <c r="D205" s="19">
        <v>14</v>
      </c>
      <c r="E205" s="19">
        <v>14</v>
      </c>
      <c r="F205" s="19">
        <v>11</v>
      </c>
      <c r="G205" s="5">
        <f>INDEX('Carta Psicrométrica'!B$3:AO$49,MATCH(datos!F205,'Carta Psicrométrica'!A$3:A$49,0),MATCH(datos!E205,'Carta Psicrométrica'!B$2:AO$2,0))</f>
        <v>0</v>
      </c>
      <c r="H205" s="20">
        <v>32</v>
      </c>
      <c r="I205" s="20">
        <v>12</v>
      </c>
      <c r="J205" s="6">
        <v>1020</v>
      </c>
      <c r="K205" s="6">
        <f t="shared" si="19"/>
        <v>765</v>
      </c>
      <c r="L205" s="21">
        <v>15</v>
      </c>
      <c r="M205" s="21">
        <v>18</v>
      </c>
      <c r="N205" s="21">
        <v>20</v>
      </c>
      <c r="O205" s="21">
        <v>21</v>
      </c>
      <c r="P205" s="21">
        <v>22</v>
      </c>
      <c r="Q205" s="22">
        <v>57</v>
      </c>
      <c r="R205" s="22">
        <v>53</v>
      </c>
      <c r="S205" s="23">
        <f t="shared" si="23"/>
        <v>4</v>
      </c>
      <c r="T205" s="22">
        <v>30</v>
      </c>
      <c r="U205" s="22">
        <v>13</v>
      </c>
      <c r="V205" s="24">
        <v>0</v>
      </c>
      <c r="W205" s="24" t="str">
        <f t="shared" si="20"/>
        <v>Calma</v>
      </c>
      <c r="X205" s="24" t="s">
        <v>58</v>
      </c>
      <c r="Y205" s="24">
        <f t="shared" si="21"/>
        <v>270</v>
      </c>
      <c r="Z205" s="25">
        <v>0</v>
      </c>
      <c r="AA205" s="25">
        <v>0</v>
      </c>
      <c r="AB205" s="25">
        <f t="shared" si="22"/>
        <v>0</v>
      </c>
      <c r="AD205" s="26">
        <v>0</v>
      </c>
      <c r="AE205" s="26">
        <v>0</v>
      </c>
    </row>
    <row r="206" spans="1:40">
      <c r="A206" s="17">
        <v>42659</v>
      </c>
      <c r="B206" s="18">
        <v>0.33680555555555503</v>
      </c>
      <c r="C206" s="18">
        <v>0.58680555555555602</v>
      </c>
      <c r="D206" s="19">
        <v>14</v>
      </c>
      <c r="E206" s="19">
        <v>13</v>
      </c>
      <c r="F206" s="19">
        <v>12</v>
      </c>
      <c r="G206" s="5">
        <f>INDEX('Carta Psicrométrica'!B$3:AO$49,MATCH(datos!F206,'Carta Psicrométrica'!A$3:A$49,0),MATCH(datos!E206,'Carta Psicrométrica'!B$2:AO$2,0))</f>
        <v>0</v>
      </c>
      <c r="H206" s="20">
        <v>34</v>
      </c>
      <c r="I206" s="20">
        <v>14</v>
      </c>
      <c r="J206" s="6">
        <v>1020</v>
      </c>
      <c r="K206" s="6">
        <f t="shared" si="19"/>
        <v>765</v>
      </c>
      <c r="L206" s="21">
        <v>15</v>
      </c>
      <c r="M206" s="21">
        <v>18</v>
      </c>
      <c r="N206" s="21">
        <v>20</v>
      </c>
      <c r="O206" s="21">
        <v>21</v>
      </c>
      <c r="P206" s="21">
        <v>22</v>
      </c>
      <c r="Q206" s="22">
        <v>53</v>
      </c>
      <c r="R206" s="22">
        <v>49</v>
      </c>
      <c r="S206" s="23">
        <f t="shared" si="23"/>
        <v>4</v>
      </c>
      <c r="T206" s="22">
        <v>28</v>
      </c>
      <c r="U206" s="22">
        <v>13</v>
      </c>
      <c r="V206" s="24">
        <v>0</v>
      </c>
      <c r="W206" s="24" t="str">
        <f t="shared" si="20"/>
        <v>Calma</v>
      </c>
      <c r="X206" s="24" t="s">
        <v>51</v>
      </c>
      <c r="Y206" s="24">
        <f t="shared" si="21"/>
        <v>90</v>
      </c>
      <c r="Z206" s="25">
        <v>0</v>
      </c>
      <c r="AA206" s="25">
        <v>0</v>
      </c>
      <c r="AB206" s="25">
        <f t="shared" si="22"/>
        <v>0</v>
      </c>
      <c r="AD206" s="26">
        <v>0</v>
      </c>
      <c r="AE206" s="26">
        <v>0</v>
      </c>
    </row>
    <row r="207" spans="1:40">
      <c r="A207" s="17">
        <v>42660</v>
      </c>
      <c r="B207" s="18">
        <v>0.33333333333333298</v>
      </c>
      <c r="C207" s="18">
        <v>0.58333333333333304</v>
      </c>
      <c r="D207" s="19">
        <v>15</v>
      </c>
      <c r="E207" s="19">
        <v>13</v>
      </c>
      <c r="F207" s="19">
        <v>14</v>
      </c>
      <c r="G207" s="5">
        <f>INDEX('Carta Psicrométrica'!B$3:AO$49,MATCH(datos!F207,'Carta Psicrométrica'!A$3:A$49,0),MATCH(datos!E207,'Carta Psicrométrica'!B$2:AO$2,0))</f>
        <v>0</v>
      </c>
      <c r="H207" s="20">
        <v>34</v>
      </c>
      <c r="I207" s="20">
        <v>14</v>
      </c>
      <c r="J207" s="6">
        <v>1018</v>
      </c>
      <c r="K207" s="6">
        <f t="shared" si="19"/>
        <v>763.5</v>
      </c>
      <c r="L207" s="21">
        <v>15</v>
      </c>
      <c r="M207" s="21">
        <v>17</v>
      </c>
      <c r="N207" s="21">
        <v>19</v>
      </c>
      <c r="O207" s="21">
        <v>20</v>
      </c>
      <c r="P207" s="21">
        <v>22</v>
      </c>
      <c r="Q207" s="22">
        <v>49</v>
      </c>
      <c r="R207" s="22">
        <v>44</v>
      </c>
      <c r="S207" s="23">
        <f t="shared" si="23"/>
        <v>5</v>
      </c>
      <c r="T207" s="22">
        <v>28</v>
      </c>
      <c r="U207" s="22">
        <v>12</v>
      </c>
      <c r="V207" s="24">
        <v>5</v>
      </c>
      <c r="W207" s="24" t="str">
        <f t="shared" si="20"/>
        <v>Brisa Fresca</v>
      </c>
      <c r="X207" s="24" t="s">
        <v>58</v>
      </c>
      <c r="Y207" s="24">
        <f t="shared" si="21"/>
        <v>270</v>
      </c>
      <c r="Z207" s="25">
        <v>0</v>
      </c>
      <c r="AA207" s="25">
        <v>0</v>
      </c>
      <c r="AB207" s="25">
        <f t="shared" si="22"/>
        <v>0</v>
      </c>
      <c r="AD207" s="26">
        <v>0</v>
      </c>
      <c r="AE207" s="26">
        <v>0</v>
      </c>
    </row>
    <row r="208" spans="1:40">
      <c r="A208" s="17">
        <v>42661</v>
      </c>
      <c r="B208" s="18">
        <v>0.33333333333333298</v>
      </c>
      <c r="C208" s="18">
        <v>0.58333333333333304</v>
      </c>
      <c r="D208" s="19">
        <v>16</v>
      </c>
      <c r="E208" s="19">
        <v>12</v>
      </c>
      <c r="F208" s="19">
        <v>14</v>
      </c>
      <c r="G208" s="5">
        <f>INDEX('Carta Psicrométrica'!B$3:AO$49,MATCH(datos!F208,'Carta Psicrométrica'!A$3:A$49,0),MATCH(datos!E208,'Carta Psicrométrica'!B$2:AO$2,0))</f>
        <v>0</v>
      </c>
      <c r="H208" s="20">
        <v>33</v>
      </c>
      <c r="I208" s="20">
        <v>15</v>
      </c>
      <c r="J208" s="6">
        <v>1017</v>
      </c>
      <c r="K208" s="6">
        <f t="shared" si="19"/>
        <v>762.75</v>
      </c>
      <c r="L208" s="21">
        <v>14</v>
      </c>
      <c r="M208" s="21">
        <v>17</v>
      </c>
      <c r="N208" s="21">
        <v>19</v>
      </c>
      <c r="O208" s="21">
        <v>20</v>
      </c>
      <c r="P208" s="21">
        <v>22</v>
      </c>
      <c r="Q208" s="22">
        <v>44</v>
      </c>
      <c r="R208" s="22">
        <v>38</v>
      </c>
      <c r="S208" s="23">
        <f t="shared" si="23"/>
        <v>6</v>
      </c>
      <c r="T208" s="22">
        <v>28</v>
      </c>
      <c r="U208" s="22">
        <v>11</v>
      </c>
      <c r="V208" s="24">
        <v>6</v>
      </c>
      <c r="W208" s="24" t="str">
        <f t="shared" si="20"/>
        <v>Brisa Fuerte</v>
      </c>
      <c r="X208" s="24" t="s">
        <v>49</v>
      </c>
      <c r="Y208" s="24">
        <f t="shared" si="21"/>
        <v>247.5</v>
      </c>
      <c r="Z208" s="25">
        <v>0</v>
      </c>
      <c r="AA208" s="25">
        <v>0</v>
      </c>
      <c r="AB208" s="25">
        <f t="shared" si="22"/>
        <v>0</v>
      </c>
      <c r="AD208" s="26">
        <v>2</v>
      </c>
      <c r="AE208" s="26" t="s">
        <v>70</v>
      </c>
    </row>
    <row r="209" spans="1:40">
      <c r="A209" s="17">
        <v>42662</v>
      </c>
      <c r="B209" s="18">
        <v>0.33333333333333298</v>
      </c>
      <c r="C209" s="18">
        <v>0.58333333333333304</v>
      </c>
      <c r="D209" s="19">
        <v>14</v>
      </c>
      <c r="E209" s="19">
        <v>12</v>
      </c>
      <c r="F209" s="19">
        <v>13</v>
      </c>
      <c r="G209" s="5">
        <f>INDEX('Carta Psicrométrica'!B$3:AO$49,MATCH(datos!F209,'Carta Psicrométrica'!A$3:A$49,0),MATCH(datos!E209,'Carta Psicrométrica'!B$2:AO$2,0))</f>
        <v>0</v>
      </c>
      <c r="H209" s="20">
        <v>33</v>
      </c>
      <c r="I209" s="20">
        <v>13</v>
      </c>
      <c r="J209" s="6">
        <v>1018</v>
      </c>
      <c r="K209" s="6">
        <f t="shared" si="19"/>
        <v>763.5</v>
      </c>
      <c r="L209" s="21">
        <v>14</v>
      </c>
      <c r="M209" s="21">
        <v>17</v>
      </c>
      <c r="N209" s="21">
        <v>18</v>
      </c>
      <c r="O209" s="21">
        <v>20</v>
      </c>
      <c r="P209" s="21">
        <v>22</v>
      </c>
      <c r="Q209" s="22">
        <v>120</v>
      </c>
      <c r="R209" s="22">
        <v>114</v>
      </c>
      <c r="S209" s="23">
        <f t="shared" si="23"/>
        <v>6</v>
      </c>
      <c r="T209" s="22">
        <v>28</v>
      </c>
      <c r="U209" s="22">
        <v>9</v>
      </c>
      <c r="V209" s="24">
        <v>5</v>
      </c>
      <c r="W209" s="24" t="str">
        <f t="shared" si="20"/>
        <v>Brisa Fresca</v>
      </c>
      <c r="X209" s="24" t="s">
        <v>58</v>
      </c>
      <c r="Y209" s="24">
        <f t="shared" si="21"/>
        <v>270</v>
      </c>
      <c r="Z209" s="25">
        <v>0</v>
      </c>
      <c r="AA209" s="25">
        <v>0</v>
      </c>
      <c r="AB209" s="25">
        <f t="shared" si="22"/>
        <v>0</v>
      </c>
      <c r="AD209" s="26">
        <v>0</v>
      </c>
      <c r="AE209" s="26">
        <v>0</v>
      </c>
    </row>
    <row r="210" spans="1:40">
      <c r="A210" s="17">
        <v>42663</v>
      </c>
      <c r="B210" s="18">
        <v>0.33333333333333298</v>
      </c>
      <c r="C210" s="18">
        <v>0.58333333333333304</v>
      </c>
      <c r="D210" s="19">
        <v>16</v>
      </c>
      <c r="E210" s="19">
        <v>13</v>
      </c>
      <c r="F210" s="19">
        <v>13</v>
      </c>
      <c r="G210" s="5">
        <f>INDEX('Carta Psicrométrica'!B$3:AO$49,MATCH(datos!F210,'Carta Psicrométrica'!A$3:A$49,0),MATCH(datos!E210,'Carta Psicrométrica'!B$2:AO$2,0))</f>
        <v>0</v>
      </c>
      <c r="H210" s="20">
        <v>31</v>
      </c>
      <c r="I210" s="20">
        <v>15</v>
      </c>
      <c r="J210" s="6">
        <v>1024</v>
      </c>
      <c r="K210" s="6">
        <f t="shared" si="19"/>
        <v>768</v>
      </c>
      <c r="L210" s="21">
        <v>15</v>
      </c>
      <c r="M210" s="21">
        <v>16</v>
      </c>
      <c r="N210" s="21">
        <v>18</v>
      </c>
      <c r="O210" s="21">
        <v>20</v>
      </c>
      <c r="P210" s="21">
        <v>21</v>
      </c>
      <c r="Q210" s="22">
        <v>114</v>
      </c>
      <c r="R210" s="22">
        <v>109</v>
      </c>
      <c r="S210" s="23">
        <f t="shared" si="23"/>
        <v>5</v>
      </c>
      <c r="T210" s="22">
        <v>28</v>
      </c>
      <c r="U210" s="22">
        <v>12</v>
      </c>
      <c r="V210" s="24">
        <v>6</v>
      </c>
      <c r="W210" s="24" t="str">
        <f t="shared" si="20"/>
        <v>Brisa Fuerte</v>
      </c>
      <c r="X210" s="24" t="s">
        <v>59</v>
      </c>
      <c r="Y210" s="24">
        <f t="shared" si="21"/>
        <v>45</v>
      </c>
      <c r="Z210" s="25">
        <v>0</v>
      </c>
      <c r="AA210" s="25">
        <v>0</v>
      </c>
      <c r="AB210" s="25">
        <f t="shared" si="22"/>
        <v>0</v>
      </c>
      <c r="AD210" s="26">
        <v>0</v>
      </c>
      <c r="AE210" s="26">
        <v>0</v>
      </c>
    </row>
    <row r="211" spans="1:40">
      <c r="A211" s="17">
        <v>42664</v>
      </c>
      <c r="B211" s="18">
        <v>0.33333333333333298</v>
      </c>
      <c r="C211" s="18">
        <v>0.58333333333333304</v>
      </c>
      <c r="D211" s="19">
        <v>12</v>
      </c>
      <c r="E211" s="19">
        <v>11</v>
      </c>
      <c r="F211" s="19">
        <v>9</v>
      </c>
      <c r="G211" s="5">
        <f>INDEX('Carta Psicrométrica'!B$3:AO$49,MATCH(datos!F211,'Carta Psicrométrica'!A$3:A$49,0),MATCH(datos!E211,'Carta Psicrométrica'!B$2:AO$2,0))</f>
        <v>0</v>
      </c>
      <c r="H211" s="20">
        <v>31</v>
      </c>
      <c r="I211" s="20">
        <v>11</v>
      </c>
      <c r="J211" s="6">
        <v>1026</v>
      </c>
      <c r="K211" s="6">
        <f t="shared" si="19"/>
        <v>769.5</v>
      </c>
      <c r="L211" s="21">
        <v>14</v>
      </c>
      <c r="M211" s="21">
        <v>16</v>
      </c>
      <c r="N211" s="21">
        <v>18</v>
      </c>
      <c r="O211" s="21">
        <v>20</v>
      </c>
      <c r="P211" s="21">
        <v>22</v>
      </c>
      <c r="Q211" s="22">
        <v>109</v>
      </c>
      <c r="R211" s="22">
        <v>103</v>
      </c>
      <c r="S211" s="23">
        <f t="shared" si="23"/>
        <v>6</v>
      </c>
      <c r="T211" s="22">
        <v>23</v>
      </c>
      <c r="U211" s="22">
        <v>11</v>
      </c>
      <c r="V211" s="24">
        <v>0</v>
      </c>
      <c r="W211" s="24" t="str">
        <f t="shared" si="20"/>
        <v>Calma</v>
      </c>
      <c r="X211" s="24" t="s">
        <v>49</v>
      </c>
      <c r="Y211" s="24">
        <f t="shared" si="21"/>
        <v>247.5</v>
      </c>
      <c r="Z211" s="25">
        <v>0</v>
      </c>
      <c r="AA211" s="25">
        <v>0</v>
      </c>
      <c r="AB211" s="25">
        <f t="shared" si="22"/>
        <v>0</v>
      </c>
      <c r="AD211" s="26">
        <v>0</v>
      </c>
      <c r="AE211" s="26">
        <v>0</v>
      </c>
    </row>
    <row r="212" spans="1:40">
      <c r="A212" s="17">
        <v>42665</v>
      </c>
      <c r="B212" s="18">
        <v>0.33750000000000002</v>
      </c>
      <c r="C212" s="18">
        <v>0.58750000000000002</v>
      </c>
      <c r="D212" s="19">
        <v>12</v>
      </c>
      <c r="E212" s="19">
        <v>13</v>
      </c>
      <c r="F212" s="19">
        <v>11</v>
      </c>
      <c r="G212" s="5">
        <f>INDEX('Carta Psicrométrica'!B$3:AO$49,MATCH(datos!F212,'Carta Psicrométrica'!A$3:A$49,0),MATCH(datos!E212,'Carta Psicrométrica'!B$2:AO$2,0))</f>
        <v>0</v>
      </c>
      <c r="H212" s="20">
        <v>27</v>
      </c>
      <c r="I212" s="20">
        <v>12</v>
      </c>
      <c r="J212" s="6">
        <v>1026</v>
      </c>
      <c r="K212" s="6">
        <f t="shared" si="19"/>
        <v>769.5</v>
      </c>
      <c r="L212" s="21">
        <v>13</v>
      </c>
      <c r="M212" s="21">
        <v>16</v>
      </c>
      <c r="N212" s="21">
        <v>18</v>
      </c>
      <c r="O212" s="21">
        <v>0</v>
      </c>
      <c r="P212" s="21">
        <v>21</v>
      </c>
      <c r="Q212" s="22">
        <v>103</v>
      </c>
      <c r="R212" s="22">
        <v>101</v>
      </c>
      <c r="S212" s="23">
        <f t="shared" si="23"/>
        <v>2</v>
      </c>
      <c r="T212" s="22">
        <v>22</v>
      </c>
      <c r="U212" s="22">
        <v>11</v>
      </c>
      <c r="V212" s="24">
        <v>0</v>
      </c>
      <c r="W212" s="24" t="str">
        <f t="shared" si="20"/>
        <v>Calma</v>
      </c>
      <c r="X212" s="24" t="s">
        <v>49</v>
      </c>
      <c r="Y212" s="24">
        <f t="shared" si="21"/>
        <v>247.5</v>
      </c>
      <c r="Z212" s="25">
        <v>0</v>
      </c>
      <c r="AA212" s="25">
        <v>0</v>
      </c>
      <c r="AB212" s="25">
        <f t="shared" si="22"/>
        <v>0</v>
      </c>
      <c r="AD212" s="26">
        <v>2</v>
      </c>
      <c r="AE212" s="26" t="s">
        <v>96</v>
      </c>
    </row>
    <row r="213" spans="1:40">
      <c r="A213" s="17">
        <v>42666</v>
      </c>
      <c r="B213" s="18">
        <v>0.33958333333333302</v>
      </c>
      <c r="C213" s="18">
        <v>0.58958333333333302</v>
      </c>
      <c r="D213" s="19">
        <v>12</v>
      </c>
      <c r="E213" s="19">
        <v>12</v>
      </c>
      <c r="F213" s="19">
        <v>10</v>
      </c>
      <c r="G213" s="5">
        <f>INDEX('Carta Psicrométrica'!B$3:AO$49,MATCH(datos!F213,'Carta Psicrométrica'!A$3:A$49,0),MATCH(datos!E213,'Carta Psicrométrica'!B$2:AO$2,0))</f>
        <v>0</v>
      </c>
      <c r="H213" s="20">
        <v>29</v>
      </c>
      <c r="I213" s="20">
        <v>11</v>
      </c>
      <c r="J213" s="6">
        <v>1026</v>
      </c>
      <c r="K213" s="6">
        <f t="shared" si="19"/>
        <v>769.5</v>
      </c>
      <c r="L213" s="21">
        <v>13</v>
      </c>
      <c r="M213" s="21">
        <v>16</v>
      </c>
      <c r="N213" s="21">
        <v>18</v>
      </c>
      <c r="O213" s="21">
        <v>20</v>
      </c>
      <c r="P213" s="21">
        <v>21</v>
      </c>
      <c r="Q213" s="22">
        <v>101</v>
      </c>
      <c r="R213" s="22">
        <v>98</v>
      </c>
      <c r="S213" s="23">
        <f t="shared" si="23"/>
        <v>3</v>
      </c>
      <c r="T213" s="22">
        <v>24</v>
      </c>
      <c r="U213" s="22">
        <v>13</v>
      </c>
      <c r="V213" s="24">
        <v>0</v>
      </c>
      <c r="W213" s="24" t="str">
        <f t="shared" si="20"/>
        <v>Calma</v>
      </c>
      <c r="X213" s="24" t="s">
        <v>49</v>
      </c>
      <c r="Y213" s="24">
        <f t="shared" si="21"/>
        <v>247.5</v>
      </c>
      <c r="Z213" s="25">
        <v>0</v>
      </c>
      <c r="AA213" s="25">
        <v>0</v>
      </c>
      <c r="AB213" s="25">
        <f t="shared" si="22"/>
        <v>0</v>
      </c>
      <c r="AD213" s="26">
        <v>0</v>
      </c>
      <c r="AE213" s="26">
        <v>0</v>
      </c>
    </row>
    <row r="214" spans="1:40">
      <c r="A214" s="17">
        <v>42667</v>
      </c>
      <c r="B214" s="18">
        <v>0.33333333333333298</v>
      </c>
      <c r="C214" s="18">
        <v>0.58333333333333304</v>
      </c>
      <c r="D214" s="19">
        <v>12</v>
      </c>
      <c r="E214" s="19">
        <v>13</v>
      </c>
      <c r="F214" s="19">
        <v>10</v>
      </c>
      <c r="G214" s="5">
        <f>INDEX('Carta Psicrométrica'!B$3:AO$49,MATCH(datos!F214,'Carta Psicrométrica'!A$3:A$49,0),MATCH(datos!E214,'Carta Psicrométrica'!B$2:AO$2,0))</f>
        <v>0</v>
      </c>
      <c r="H214" s="20">
        <v>31</v>
      </c>
      <c r="I214" s="20">
        <v>12</v>
      </c>
      <c r="J214" s="6">
        <v>1025</v>
      </c>
      <c r="K214" s="6">
        <f t="shared" si="19"/>
        <v>768.75</v>
      </c>
      <c r="L214" s="21">
        <v>13</v>
      </c>
      <c r="M214" s="21">
        <v>16</v>
      </c>
      <c r="N214" s="21">
        <v>18</v>
      </c>
      <c r="O214" s="21">
        <v>19</v>
      </c>
      <c r="P214" s="21">
        <v>21</v>
      </c>
      <c r="Q214" s="22">
        <v>98</v>
      </c>
      <c r="R214" s="22">
        <v>95</v>
      </c>
      <c r="S214" s="23">
        <f t="shared" si="23"/>
        <v>3</v>
      </c>
      <c r="T214" s="22">
        <v>25</v>
      </c>
      <c r="U214" s="22">
        <v>8</v>
      </c>
      <c r="V214" s="24">
        <v>2</v>
      </c>
      <c r="W214" s="24" t="str">
        <f t="shared" si="20"/>
        <v>Brisa Suave</v>
      </c>
      <c r="X214" s="24" t="s">
        <v>59</v>
      </c>
      <c r="Y214" s="24">
        <f t="shared" si="21"/>
        <v>45</v>
      </c>
      <c r="Z214" s="25">
        <v>0</v>
      </c>
      <c r="AA214" s="25">
        <v>0</v>
      </c>
      <c r="AB214" s="25">
        <f t="shared" si="22"/>
        <v>0</v>
      </c>
      <c r="AD214" s="26">
        <v>0</v>
      </c>
      <c r="AE214" s="26">
        <v>0</v>
      </c>
    </row>
    <row r="215" spans="1:40">
      <c r="A215" s="17">
        <v>42668</v>
      </c>
      <c r="B215" s="18">
        <v>0.33333333333333298</v>
      </c>
      <c r="C215" s="18">
        <v>0.58333333333333304</v>
      </c>
      <c r="D215" s="19">
        <v>15</v>
      </c>
      <c r="E215" s="19">
        <v>14</v>
      </c>
      <c r="F215" s="19">
        <v>13</v>
      </c>
      <c r="G215" s="5">
        <f>INDEX('Carta Psicrométrica'!B$3:AO$49,MATCH(datos!F215,'Carta Psicrométrica'!A$3:A$49,0),MATCH(datos!E215,'Carta Psicrométrica'!B$2:AO$2,0))</f>
        <v>0</v>
      </c>
      <c r="H215" s="20">
        <v>32</v>
      </c>
      <c r="I215" s="20">
        <v>12</v>
      </c>
      <c r="J215" s="6">
        <v>1024</v>
      </c>
      <c r="K215" s="6">
        <f t="shared" ref="K215:K226" si="24">J215*0.75</f>
        <v>768</v>
      </c>
      <c r="L215" s="21">
        <v>14</v>
      </c>
      <c r="M215" s="21">
        <v>16</v>
      </c>
      <c r="N215" s="21">
        <v>18</v>
      </c>
      <c r="O215" s="21">
        <v>19</v>
      </c>
      <c r="P215" s="21">
        <v>21</v>
      </c>
      <c r="Q215" s="22">
        <v>95</v>
      </c>
      <c r="R215" s="22">
        <v>91</v>
      </c>
      <c r="S215" s="23">
        <f t="shared" si="23"/>
        <v>4</v>
      </c>
      <c r="T215" s="22">
        <v>25</v>
      </c>
      <c r="U215" s="22">
        <v>11</v>
      </c>
      <c r="V215" s="24">
        <v>3</v>
      </c>
      <c r="W215" s="24" t="str">
        <f t="shared" si="20"/>
        <v>Brisa Leve</v>
      </c>
      <c r="X215" s="24" t="s">
        <v>59</v>
      </c>
      <c r="Y215" s="24">
        <f t="shared" si="21"/>
        <v>45</v>
      </c>
      <c r="Z215" s="25">
        <v>0</v>
      </c>
      <c r="AA215" s="25">
        <v>0</v>
      </c>
      <c r="AB215" s="25">
        <f t="shared" si="22"/>
        <v>0</v>
      </c>
      <c r="AD215" s="26">
        <v>5</v>
      </c>
      <c r="AE215" s="26" t="s">
        <v>76</v>
      </c>
    </row>
    <row r="216" spans="1:40">
      <c r="A216" s="17">
        <v>42669</v>
      </c>
      <c r="B216" s="18">
        <v>0.33333333333333298</v>
      </c>
      <c r="C216" s="18">
        <v>0.58333333333333304</v>
      </c>
      <c r="D216" s="19">
        <v>14</v>
      </c>
      <c r="E216" s="19">
        <v>14</v>
      </c>
      <c r="F216" s="19">
        <v>12</v>
      </c>
      <c r="G216" s="5">
        <f>INDEX('Carta Psicrométrica'!B$3:AO$49,MATCH(datos!F216,'Carta Psicrométrica'!A$3:A$49,0),MATCH(datos!E216,'Carta Psicrométrica'!B$2:AO$2,0))</f>
        <v>0</v>
      </c>
      <c r="H216" s="20">
        <v>32</v>
      </c>
      <c r="I216" s="20">
        <v>13</v>
      </c>
      <c r="J216" s="6">
        <v>1022</v>
      </c>
      <c r="K216" s="6">
        <f t="shared" si="24"/>
        <v>766.5</v>
      </c>
      <c r="L216" s="21">
        <v>14</v>
      </c>
      <c r="M216" s="21">
        <v>17</v>
      </c>
      <c r="N216" s="21">
        <v>18</v>
      </c>
      <c r="O216" s="21">
        <v>19</v>
      </c>
      <c r="P216" s="21">
        <v>20</v>
      </c>
      <c r="Q216" s="22">
        <v>91</v>
      </c>
      <c r="R216" s="22">
        <v>87</v>
      </c>
      <c r="S216" s="23">
        <f t="shared" si="23"/>
        <v>4</v>
      </c>
      <c r="T216" s="22">
        <v>24</v>
      </c>
      <c r="U216" s="22">
        <v>11</v>
      </c>
      <c r="V216" s="24">
        <v>3</v>
      </c>
      <c r="W216" s="24" t="str">
        <f t="shared" si="20"/>
        <v>Brisa Leve</v>
      </c>
      <c r="X216" s="24" t="s">
        <v>67</v>
      </c>
      <c r="Y216" s="24">
        <f t="shared" si="21"/>
        <v>337.5</v>
      </c>
      <c r="Z216" s="25">
        <v>0</v>
      </c>
      <c r="AA216" s="25">
        <v>0</v>
      </c>
      <c r="AB216" s="25">
        <f t="shared" si="22"/>
        <v>0</v>
      </c>
      <c r="AD216" s="26">
        <v>0</v>
      </c>
      <c r="AE216" s="26">
        <v>0</v>
      </c>
    </row>
    <row r="217" spans="1:40">
      <c r="A217" s="17">
        <v>42670</v>
      </c>
      <c r="B217" s="18">
        <v>0.33333333333333298</v>
      </c>
      <c r="C217" s="18">
        <v>0.58333333333333304</v>
      </c>
      <c r="D217" s="19">
        <v>16</v>
      </c>
      <c r="E217" s="19">
        <v>15</v>
      </c>
      <c r="F217" s="19">
        <v>14</v>
      </c>
      <c r="G217" s="5">
        <f>INDEX('Carta Psicrométrica'!B$3:AO$49,MATCH(datos!F217,'Carta Psicrométrica'!A$3:A$49,0),MATCH(datos!E217,'Carta Psicrométrica'!B$2:AO$2,0))</f>
        <v>0</v>
      </c>
      <c r="H217" s="20">
        <v>31</v>
      </c>
      <c r="I217" s="20">
        <v>14</v>
      </c>
      <c r="J217" s="6">
        <v>1023</v>
      </c>
      <c r="K217" s="6">
        <f t="shared" si="24"/>
        <v>767.25</v>
      </c>
      <c r="L217" s="21">
        <v>15</v>
      </c>
      <c r="M217" s="21">
        <v>17</v>
      </c>
      <c r="N217" s="21">
        <v>18</v>
      </c>
      <c r="O217" s="21">
        <v>19</v>
      </c>
      <c r="P217" s="21">
        <v>20</v>
      </c>
      <c r="Q217" s="22">
        <v>87</v>
      </c>
      <c r="R217" s="22">
        <v>83</v>
      </c>
      <c r="S217" s="23">
        <f t="shared" si="23"/>
        <v>4</v>
      </c>
      <c r="T217" s="22">
        <v>24</v>
      </c>
      <c r="U217" s="22">
        <v>13</v>
      </c>
      <c r="V217" s="24">
        <v>3</v>
      </c>
      <c r="W217" s="24" t="str">
        <f t="shared" si="20"/>
        <v>Brisa Leve</v>
      </c>
      <c r="X217" s="24" t="s">
        <v>47</v>
      </c>
      <c r="Y217" s="24">
        <f t="shared" si="21"/>
        <v>315</v>
      </c>
      <c r="Z217" s="25">
        <v>0</v>
      </c>
      <c r="AA217" s="25">
        <v>0</v>
      </c>
      <c r="AB217" s="25">
        <f t="shared" si="22"/>
        <v>0</v>
      </c>
      <c r="AD217" s="26">
        <v>0</v>
      </c>
      <c r="AE217" s="26">
        <v>0</v>
      </c>
    </row>
    <row r="218" spans="1:40">
      <c r="A218" s="17">
        <v>42671</v>
      </c>
      <c r="B218" s="18">
        <v>0.33333333333333298</v>
      </c>
      <c r="C218" s="18">
        <v>0.58333333333333304</v>
      </c>
      <c r="D218" s="19">
        <v>13</v>
      </c>
      <c r="E218" s="19">
        <v>14</v>
      </c>
      <c r="F218" s="19">
        <v>12</v>
      </c>
      <c r="G218" s="5">
        <f>INDEX('Carta Psicrométrica'!B$3:AO$49,MATCH(datos!F218,'Carta Psicrométrica'!A$3:A$49,0),MATCH(datos!E218,'Carta Psicrométrica'!B$2:AO$2,0))</f>
        <v>0</v>
      </c>
      <c r="H218" s="20">
        <v>31</v>
      </c>
      <c r="I218" s="20">
        <v>13</v>
      </c>
      <c r="J218" s="6">
        <v>1023</v>
      </c>
      <c r="K218" s="6">
        <f t="shared" si="24"/>
        <v>767.25</v>
      </c>
      <c r="L218" s="21">
        <v>14</v>
      </c>
      <c r="M218" s="21">
        <v>17</v>
      </c>
      <c r="N218" s="21">
        <v>18</v>
      </c>
      <c r="O218" s="21">
        <v>19</v>
      </c>
      <c r="P218" s="21">
        <v>21</v>
      </c>
      <c r="Q218" s="22">
        <v>83</v>
      </c>
      <c r="R218" s="22">
        <v>81</v>
      </c>
      <c r="S218" s="23">
        <f t="shared" si="23"/>
        <v>2</v>
      </c>
      <c r="T218" s="22">
        <v>24</v>
      </c>
      <c r="U218" s="22">
        <v>12</v>
      </c>
      <c r="V218" s="24">
        <v>3</v>
      </c>
      <c r="W218" s="24" t="str">
        <f t="shared" si="20"/>
        <v>Brisa Leve</v>
      </c>
      <c r="X218" s="24" t="s">
        <v>67</v>
      </c>
      <c r="Y218" s="24">
        <f t="shared" si="21"/>
        <v>337.5</v>
      </c>
      <c r="Z218" s="25">
        <v>0</v>
      </c>
      <c r="AA218" s="25">
        <v>0</v>
      </c>
      <c r="AB218" s="25">
        <f t="shared" si="22"/>
        <v>0</v>
      </c>
      <c r="AD218" s="26">
        <v>5</v>
      </c>
      <c r="AE218" s="26" t="s">
        <v>70</v>
      </c>
    </row>
    <row r="219" spans="1:40">
      <c r="A219" s="17">
        <v>42672</v>
      </c>
      <c r="B219" s="18">
        <v>0.35069444444444398</v>
      </c>
      <c r="C219" s="18">
        <v>0.60069444444444398</v>
      </c>
      <c r="D219" s="19">
        <v>14</v>
      </c>
      <c r="E219" s="19">
        <v>14</v>
      </c>
      <c r="F219" s="19">
        <v>12</v>
      </c>
      <c r="G219" s="5">
        <f>INDEX('Carta Psicrométrica'!B$3:AO$49,MATCH(datos!F219,'Carta Psicrométrica'!A$3:A$49,0),MATCH(datos!E219,'Carta Psicrométrica'!B$2:AO$2,0))</f>
        <v>0</v>
      </c>
      <c r="H219" s="20">
        <v>31</v>
      </c>
      <c r="I219" s="20">
        <v>13</v>
      </c>
      <c r="J219" s="6">
        <v>1022</v>
      </c>
      <c r="K219" s="6">
        <f t="shared" si="24"/>
        <v>766.5</v>
      </c>
      <c r="L219" s="21">
        <v>15</v>
      </c>
      <c r="M219" s="21">
        <v>17</v>
      </c>
      <c r="N219" s="21">
        <v>19</v>
      </c>
      <c r="O219" s="21">
        <v>19</v>
      </c>
      <c r="P219" s="21">
        <v>21</v>
      </c>
      <c r="Q219" s="22">
        <v>81</v>
      </c>
      <c r="R219" s="22">
        <v>78.7</v>
      </c>
      <c r="S219" s="23">
        <f t="shared" si="23"/>
        <v>2.2999999999999972</v>
      </c>
      <c r="T219" s="22">
        <v>23</v>
      </c>
      <c r="U219" s="22">
        <v>14</v>
      </c>
      <c r="V219" s="24">
        <v>0</v>
      </c>
      <c r="W219" s="24" t="str">
        <f t="shared" si="20"/>
        <v>Calma</v>
      </c>
      <c r="X219" s="24" t="s">
        <v>60</v>
      </c>
      <c r="Y219" s="24">
        <f t="shared" si="21"/>
        <v>292.5</v>
      </c>
      <c r="Z219" s="25">
        <v>0</v>
      </c>
      <c r="AA219" s="25">
        <v>0</v>
      </c>
      <c r="AB219" s="25">
        <f t="shared" si="22"/>
        <v>0</v>
      </c>
      <c r="AD219" s="26">
        <v>0</v>
      </c>
      <c r="AE219" s="26">
        <v>0</v>
      </c>
      <c r="AN219" s="98" t="s">
        <v>98</v>
      </c>
    </row>
    <row r="220" spans="1:40">
      <c r="A220" s="17">
        <v>42673</v>
      </c>
      <c r="B220" s="18">
        <v>0.35416666666666702</v>
      </c>
      <c r="C220" s="18">
        <v>0.60416666666666696</v>
      </c>
      <c r="D220" s="19">
        <v>14</v>
      </c>
      <c r="E220" s="19">
        <v>13</v>
      </c>
      <c r="F220" s="19">
        <v>12</v>
      </c>
      <c r="G220" s="5">
        <f>INDEX('Carta Psicrométrica'!B$3:AO$49,MATCH(datos!F220,'Carta Psicrométrica'!A$3:A$49,0),MATCH(datos!E220,'Carta Psicrométrica'!B$2:AO$2,0))</f>
        <v>0</v>
      </c>
      <c r="H220" s="20">
        <v>31</v>
      </c>
      <c r="I220" s="20">
        <v>12</v>
      </c>
      <c r="J220" s="6">
        <v>1022</v>
      </c>
      <c r="K220" s="6">
        <f t="shared" si="24"/>
        <v>766.5</v>
      </c>
      <c r="L220" s="21">
        <v>14</v>
      </c>
      <c r="M220" s="21">
        <v>17</v>
      </c>
      <c r="N220" s="21">
        <v>17</v>
      </c>
      <c r="O220" s="21">
        <v>19</v>
      </c>
      <c r="P220" s="21">
        <v>20</v>
      </c>
      <c r="Q220" s="22">
        <v>78.7</v>
      </c>
      <c r="R220" s="22">
        <v>75.2</v>
      </c>
      <c r="S220" s="23">
        <f t="shared" si="23"/>
        <v>3.5</v>
      </c>
      <c r="T220" s="22">
        <v>22</v>
      </c>
      <c r="U220" s="22">
        <v>8</v>
      </c>
      <c r="V220" s="24">
        <v>0</v>
      </c>
      <c r="W220" s="24" t="str">
        <f t="shared" si="20"/>
        <v>Calma</v>
      </c>
      <c r="X220" s="24" t="s">
        <v>60</v>
      </c>
      <c r="Y220" s="24">
        <f t="shared" si="21"/>
        <v>292.5</v>
      </c>
      <c r="Z220" s="25">
        <v>0</v>
      </c>
      <c r="AA220" s="25">
        <v>0</v>
      </c>
      <c r="AB220" s="25">
        <f t="shared" si="22"/>
        <v>0</v>
      </c>
      <c r="AD220" s="26">
        <v>1</v>
      </c>
      <c r="AE220" s="26" t="s">
        <v>76</v>
      </c>
      <c r="AN220" s="98" t="s">
        <v>98</v>
      </c>
    </row>
    <row r="221" spans="1:40">
      <c r="A221" s="17">
        <v>42674</v>
      </c>
      <c r="B221" s="18">
        <v>0.33333333333333298</v>
      </c>
      <c r="C221" s="18">
        <v>0.58333333333333304</v>
      </c>
      <c r="D221" s="19">
        <v>13</v>
      </c>
      <c r="E221" s="19">
        <v>12</v>
      </c>
      <c r="F221" s="19">
        <v>11</v>
      </c>
      <c r="G221" s="5">
        <f>INDEX('Carta Psicrométrica'!B$3:AO$49,MATCH(datos!F221,'Carta Psicrométrica'!A$3:A$49,0),MATCH(datos!E221,'Carta Psicrométrica'!B$2:AO$2,0))</f>
        <v>0</v>
      </c>
      <c r="H221" s="20">
        <v>32</v>
      </c>
      <c r="I221" s="20">
        <v>12</v>
      </c>
      <c r="J221" s="6">
        <v>1022</v>
      </c>
      <c r="K221" s="6">
        <f t="shared" si="24"/>
        <v>766.5</v>
      </c>
      <c r="L221" s="21">
        <v>13</v>
      </c>
      <c r="M221" s="21">
        <v>16</v>
      </c>
      <c r="N221" s="21">
        <v>18</v>
      </c>
      <c r="O221" s="21">
        <v>19</v>
      </c>
      <c r="P221" s="21">
        <v>20</v>
      </c>
      <c r="Q221" s="22">
        <v>75.2</v>
      </c>
      <c r="R221" s="22">
        <v>73</v>
      </c>
      <c r="S221" s="23">
        <f t="shared" si="23"/>
        <v>2.2000000000000028</v>
      </c>
      <c r="T221" s="22">
        <v>20</v>
      </c>
      <c r="U221" s="22">
        <v>8</v>
      </c>
      <c r="V221" s="24">
        <v>2</v>
      </c>
      <c r="W221" s="24" t="str">
        <f t="shared" si="20"/>
        <v>Brisa Suave</v>
      </c>
      <c r="X221" s="24" t="s">
        <v>47</v>
      </c>
      <c r="Y221" s="24">
        <f t="shared" si="21"/>
        <v>315</v>
      </c>
      <c r="Z221" s="25">
        <v>0</v>
      </c>
      <c r="AA221" s="25">
        <v>0</v>
      </c>
      <c r="AB221" s="25">
        <f t="shared" si="22"/>
        <v>0</v>
      </c>
      <c r="AD221" s="26">
        <v>1</v>
      </c>
      <c r="AE221" s="26" t="s">
        <v>70</v>
      </c>
    </row>
    <row r="222" spans="1:40">
      <c r="A222" s="17">
        <v>42675</v>
      </c>
      <c r="B222" s="18">
        <v>0.33333333333333298</v>
      </c>
      <c r="C222" s="18">
        <v>0.58333333333333304</v>
      </c>
      <c r="D222" s="19">
        <v>14</v>
      </c>
      <c r="E222" s="19">
        <v>13</v>
      </c>
      <c r="F222" s="19">
        <v>12</v>
      </c>
      <c r="G222" s="5">
        <f>INDEX('Carta Psicrométrica'!B$3:AO$49,MATCH(datos!F222,'Carta Psicrométrica'!A$3:A$49,0),MATCH(datos!E222,'Carta Psicrométrica'!B$2:AO$2,0))</f>
        <v>0</v>
      </c>
      <c r="H222" s="20">
        <v>32</v>
      </c>
      <c r="I222" s="20">
        <v>12</v>
      </c>
      <c r="J222" s="6">
        <v>1020</v>
      </c>
      <c r="K222" s="6">
        <f t="shared" si="24"/>
        <v>765</v>
      </c>
      <c r="L222" s="21">
        <v>14</v>
      </c>
      <c r="M222" s="21">
        <v>16</v>
      </c>
      <c r="N222" s="21">
        <v>17</v>
      </c>
      <c r="O222" s="21">
        <v>19</v>
      </c>
      <c r="P222" s="21">
        <v>20</v>
      </c>
      <c r="Q222" s="22">
        <v>73</v>
      </c>
      <c r="R222" s="22">
        <v>70</v>
      </c>
      <c r="S222" s="23">
        <f t="shared" si="23"/>
        <v>3</v>
      </c>
      <c r="T222" s="22">
        <v>32</v>
      </c>
      <c r="U222" s="22">
        <v>12</v>
      </c>
      <c r="V222" s="24">
        <v>3</v>
      </c>
      <c r="W222" s="24" t="str">
        <f t="shared" si="20"/>
        <v>Brisa Leve</v>
      </c>
      <c r="X222" s="24" t="s">
        <v>60</v>
      </c>
      <c r="Y222" s="24">
        <f t="shared" si="21"/>
        <v>292.5</v>
      </c>
      <c r="Z222" s="25">
        <v>0</v>
      </c>
      <c r="AA222" s="25">
        <v>0</v>
      </c>
      <c r="AB222" s="25">
        <f t="shared" si="22"/>
        <v>0</v>
      </c>
      <c r="AD222" s="26">
        <v>6</v>
      </c>
      <c r="AE222" s="26" t="s">
        <v>76</v>
      </c>
    </row>
    <row r="223" spans="1:40">
      <c r="A223" s="17">
        <v>42676</v>
      </c>
      <c r="B223" s="18">
        <v>0.34097222222222201</v>
      </c>
      <c r="C223" s="18">
        <v>0.59097222222222201</v>
      </c>
      <c r="D223" s="19">
        <v>16</v>
      </c>
      <c r="E223" s="19">
        <v>16</v>
      </c>
      <c r="F223" s="19">
        <v>14</v>
      </c>
      <c r="G223" s="5">
        <f>INDEX('Carta Psicrométrica'!B$3:AO$49,MATCH(datos!F223,'Carta Psicrométrica'!A$3:A$49,0),MATCH(datos!E223,'Carta Psicrométrica'!B$2:AO$2,0))</f>
        <v>0</v>
      </c>
      <c r="H223" s="20">
        <v>29</v>
      </c>
      <c r="I223" s="20">
        <v>15</v>
      </c>
      <c r="J223" s="6">
        <v>1020</v>
      </c>
      <c r="K223" s="6">
        <f t="shared" si="24"/>
        <v>765</v>
      </c>
      <c r="L223" s="21">
        <v>16</v>
      </c>
      <c r="M223" s="21">
        <v>18</v>
      </c>
      <c r="N223" s="21">
        <v>18</v>
      </c>
      <c r="O223" s="21">
        <v>20</v>
      </c>
      <c r="P223" s="21">
        <v>20</v>
      </c>
      <c r="Q223" s="22">
        <v>70</v>
      </c>
      <c r="R223" s="22">
        <v>66</v>
      </c>
      <c r="S223" s="23">
        <f t="shared" si="23"/>
        <v>4</v>
      </c>
      <c r="T223" s="22">
        <v>21</v>
      </c>
      <c r="U223" s="22">
        <v>13</v>
      </c>
      <c r="V223" s="24">
        <v>0</v>
      </c>
      <c r="W223" s="24" t="str">
        <f t="shared" si="20"/>
        <v>Calma</v>
      </c>
      <c r="X223" s="24" t="s">
        <v>63</v>
      </c>
      <c r="Y223" s="24">
        <f t="shared" si="21"/>
        <v>112.5</v>
      </c>
      <c r="Z223" s="25">
        <v>0</v>
      </c>
      <c r="AA223" s="25">
        <v>0.02</v>
      </c>
      <c r="AB223" s="25">
        <f t="shared" si="22"/>
        <v>0</v>
      </c>
      <c r="AD223" s="26">
        <v>5</v>
      </c>
      <c r="AE223" s="26" t="s">
        <v>87</v>
      </c>
    </row>
    <row r="224" spans="1:40">
      <c r="A224" s="17">
        <v>42677</v>
      </c>
      <c r="B224" s="18">
        <v>0.33333333333333298</v>
      </c>
      <c r="C224" s="18">
        <v>0.58333333333333304</v>
      </c>
      <c r="D224" s="19">
        <v>16</v>
      </c>
      <c r="E224" s="19">
        <v>15</v>
      </c>
      <c r="F224" s="19">
        <v>14</v>
      </c>
      <c r="G224" s="5">
        <f>INDEX('Carta Psicrométrica'!B$3:AO$49,MATCH(datos!F224,'Carta Psicrométrica'!A$3:A$49,0),MATCH(datos!E224,'Carta Psicrométrica'!B$2:AO$2,0))</f>
        <v>0</v>
      </c>
      <c r="H224" s="20">
        <v>28</v>
      </c>
      <c r="I224" s="20">
        <v>16</v>
      </c>
      <c r="J224" s="6">
        <v>1020</v>
      </c>
      <c r="K224" s="6">
        <f t="shared" si="24"/>
        <v>765</v>
      </c>
      <c r="L224" s="21">
        <v>16</v>
      </c>
      <c r="M224" s="21">
        <v>18</v>
      </c>
      <c r="N224" s="21">
        <v>18</v>
      </c>
      <c r="O224" s="21">
        <v>17</v>
      </c>
      <c r="P224" s="21">
        <v>16</v>
      </c>
      <c r="Q224" s="22">
        <v>66</v>
      </c>
      <c r="R224" s="22">
        <v>3</v>
      </c>
      <c r="S224" s="23">
        <f t="shared" si="23"/>
        <v>63</v>
      </c>
      <c r="T224" s="22">
        <v>21</v>
      </c>
      <c r="U224" s="22">
        <v>12</v>
      </c>
      <c r="V224" s="24">
        <v>4</v>
      </c>
      <c r="W224" s="24" t="str">
        <f t="shared" si="20"/>
        <v>Brisa Moderada</v>
      </c>
      <c r="X224" s="24" t="s">
        <v>59</v>
      </c>
      <c r="Y224" s="24">
        <f t="shared" si="21"/>
        <v>45</v>
      </c>
      <c r="Z224" s="25">
        <v>0</v>
      </c>
      <c r="AA224" s="25">
        <v>0</v>
      </c>
      <c r="AB224" s="25">
        <f t="shared" si="22"/>
        <v>0</v>
      </c>
      <c r="AD224" s="26">
        <v>7</v>
      </c>
      <c r="AE224" s="26" t="s">
        <v>87</v>
      </c>
    </row>
    <row r="225" spans="1:41">
      <c r="A225" s="17">
        <v>42678</v>
      </c>
      <c r="B225" s="18">
        <v>0.33333333333333298</v>
      </c>
      <c r="C225" s="18">
        <v>0.58333333333333304</v>
      </c>
      <c r="D225" s="19">
        <v>16</v>
      </c>
      <c r="E225" s="19">
        <v>16</v>
      </c>
      <c r="F225" s="19">
        <v>14</v>
      </c>
      <c r="G225" s="5">
        <f>INDEX('Carta Psicrométrica'!B$3:AO$49,MATCH(datos!F225,'Carta Psicrométrica'!A$3:A$49,0),MATCH(datos!E225,'Carta Psicrométrica'!B$2:AO$2,0))</f>
        <v>0</v>
      </c>
      <c r="H225" s="20">
        <v>22</v>
      </c>
      <c r="I225" s="20">
        <v>16</v>
      </c>
      <c r="J225" s="6">
        <v>1022</v>
      </c>
      <c r="K225" s="6">
        <f t="shared" si="24"/>
        <v>766.5</v>
      </c>
      <c r="L225" s="21">
        <v>17</v>
      </c>
      <c r="M225" s="21">
        <v>18</v>
      </c>
      <c r="N225" s="21">
        <v>18</v>
      </c>
      <c r="O225" s="21">
        <v>19</v>
      </c>
      <c r="P225" s="21">
        <v>20</v>
      </c>
      <c r="Q225" s="22">
        <v>63</v>
      </c>
      <c r="R225" s="22">
        <v>60</v>
      </c>
      <c r="S225" s="23">
        <f t="shared" si="23"/>
        <v>3.5080000000000027</v>
      </c>
      <c r="T225" s="22">
        <v>16</v>
      </c>
      <c r="U225" s="22">
        <v>13</v>
      </c>
      <c r="V225" s="24">
        <v>2</v>
      </c>
      <c r="W225" s="24" t="str">
        <f t="shared" si="20"/>
        <v>Brisa Suave</v>
      </c>
      <c r="X225" s="24" t="s">
        <v>49</v>
      </c>
      <c r="Y225" s="24">
        <f t="shared" si="21"/>
        <v>247.5</v>
      </c>
      <c r="Z225" s="25">
        <v>0.02</v>
      </c>
      <c r="AA225" s="25">
        <v>7.0000000000000007E-2</v>
      </c>
      <c r="AB225" s="25">
        <f t="shared" si="22"/>
        <v>0.50800000000000001</v>
      </c>
      <c r="AD225" s="26">
        <v>7</v>
      </c>
      <c r="AE225" s="26" t="s">
        <v>83</v>
      </c>
    </row>
    <row r="226" spans="1:41">
      <c r="A226" s="17">
        <v>42679</v>
      </c>
      <c r="B226" s="18">
        <v>0.33333333333333298</v>
      </c>
      <c r="C226" s="18">
        <v>0.58333333333333304</v>
      </c>
      <c r="D226" s="19">
        <v>16</v>
      </c>
      <c r="E226" s="19">
        <v>17</v>
      </c>
      <c r="F226" s="19">
        <v>14</v>
      </c>
      <c r="G226" s="5">
        <f>INDEX('Carta Psicrométrica'!B$3:AO$49,MATCH(datos!F226,'Carta Psicrométrica'!A$3:A$49,0),MATCH(datos!E226,'Carta Psicrométrica'!B$2:AO$2,0))</f>
        <v>0</v>
      </c>
      <c r="H226" s="20">
        <v>24</v>
      </c>
      <c r="I226" s="20">
        <v>14</v>
      </c>
      <c r="J226" s="6">
        <v>1020</v>
      </c>
      <c r="K226" s="6">
        <f t="shared" si="24"/>
        <v>765</v>
      </c>
      <c r="L226" s="21">
        <v>15</v>
      </c>
      <c r="M226" s="21">
        <v>17</v>
      </c>
      <c r="N226" s="21">
        <v>19</v>
      </c>
      <c r="O226" s="21">
        <v>19</v>
      </c>
      <c r="P226" s="21">
        <v>20</v>
      </c>
      <c r="Q226" s="22">
        <v>120</v>
      </c>
      <c r="R226" s="22">
        <v>133.80000000000001</v>
      </c>
      <c r="S226" s="23">
        <f t="shared" si="23"/>
        <v>8.0439999999999827</v>
      </c>
      <c r="T226" s="22">
        <v>20</v>
      </c>
      <c r="U226" s="22">
        <v>14</v>
      </c>
      <c r="V226" s="24">
        <v>1</v>
      </c>
      <c r="W226" s="24" t="str">
        <f t="shared" si="20"/>
        <v>Ventolina</v>
      </c>
      <c r="X226" s="24" t="s">
        <v>49</v>
      </c>
      <c r="Y226" s="24">
        <f t="shared" si="21"/>
        <v>247.5</v>
      </c>
      <c r="Z226" s="25">
        <v>0.86</v>
      </c>
      <c r="AA226" s="25">
        <v>4.7300000000000004</v>
      </c>
      <c r="AB226" s="25">
        <f t="shared" si="22"/>
        <v>21.843999999999998</v>
      </c>
      <c r="AD226" s="26">
        <v>8</v>
      </c>
      <c r="AE226" s="26" t="s">
        <v>83</v>
      </c>
      <c r="AN226" s="98" t="s">
        <v>91</v>
      </c>
    </row>
    <row r="227" spans="1:41" s="41" customFormat="1">
      <c r="A227" s="37">
        <v>42680</v>
      </c>
      <c r="B227" s="38">
        <v>0.296527777777778</v>
      </c>
      <c r="C227" s="38">
        <v>0.58819444444444402</v>
      </c>
      <c r="D227" s="39">
        <v>11</v>
      </c>
      <c r="E227" s="39">
        <v>13</v>
      </c>
      <c r="F227" s="39">
        <v>12</v>
      </c>
      <c r="G227" s="39">
        <f>INDEX('Carta Psicrométrica'!B$3:AO$49,MATCH(datos!F227,'Carta Psicrométrica'!A$3:A$49,0),MATCH(datos!E227,'Carta Psicrométrica'!B$2:AO$2,0))</f>
        <v>0</v>
      </c>
      <c r="H227" s="39">
        <v>26</v>
      </c>
      <c r="I227" s="39">
        <v>11</v>
      </c>
      <c r="J227" s="39">
        <v>1019</v>
      </c>
      <c r="K227" s="39"/>
      <c r="L227" s="39">
        <v>15</v>
      </c>
      <c r="M227" s="39">
        <v>17</v>
      </c>
      <c r="N227" s="39">
        <v>18</v>
      </c>
      <c r="O227" s="39">
        <v>18</v>
      </c>
      <c r="P227" s="39">
        <v>20</v>
      </c>
      <c r="Q227" s="39">
        <v>133.80000000000001</v>
      </c>
      <c r="R227" s="39">
        <v>132.22999999999999</v>
      </c>
      <c r="S227" s="23">
        <f t="shared" si="23"/>
        <v>1.8240000000000123</v>
      </c>
      <c r="T227" s="39">
        <v>21</v>
      </c>
      <c r="U227" s="39">
        <v>14</v>
      </c>
      <c r="V227" s="39">
        <v>0</v>
      </c>
      <c r="W227" s="39" t="str">
        <f t="shared" si="20"/>
        <v>Calma</v>
      </c>
      <c r="X227" s="39" t="s">
        <v>63</v>
      </c>
      <c r="Y227" s="39">
        <f t="shared" si="21"/>
        <v>112.5</v>
      </c>
      <c r="Z227" s="39">
        <v>0.01</v>
      </c>
      <c r="AA227" s="39">
        <v>0</v>
      </c>
      <c r="AB227" s="25">
        <f t="shared" si="22"/>
        <v>0.254</v>
      </c>
      <c r="AC227" s="39"/>
      <c r="AD227" s="39">
        <v>0</v>
      </c>
      <c r="AE227" s="39">
        <v>0</v>
      </c>
      <c r="AF227" s="39"/>
      <c r="AG227" s="39"/>
      <c r="AH227" s="39"/>
      <c r="AI227" s="39"/>
      <c r="AJ227" s="39"/>
      <c r="AK227" s="39"/>
      <c r="AL227" s="39"/>
      <c r="AM227" s="39"/>
      <c r="AN227" s="100" t="s">
        <v>91</v>
      </c>
      <c r="AO227" s="94"/>
    </row>
    <row r="228" spans="1:41" s="7" customFormat="1">
      <c r="A228" s="17">
        <v>42681</v>
      </c>
      <c r="B228" s="18">
        <v>0.33333333333333298</v>
      </c>
      <c r="C228" s="18">
        <v>0.625</v>
      </c>
      <c r="D228" s="19">
        <v>13</v>
      </c>
      <c r="E228" s="19">
        <v>13</v>
      </c>
      <c r="F228" s="19">
        <v>11</v>
      </c>
      <c r="G228" s="5">
        <f>INDEX('Carta Psicrométrica'!B$3:AO$49,MATCH(datos!F228,'Carta Psicrométrica'!A$3:A$49,0),MATCH(datos!E228,'Carta Psicrométrica'!B$2:AO$2,0))</f>
        <v>0</v>
      </c>
      <c r="H228" s="20">
        <v>23</v>
      </c>
      <c r="I228" s="20">
        <v>9</v>
      </c>
      <c r="J228" s="6">
        <v>1020</v>
      </c>
      <c r="K228" s="6">
        <f t="shared" ref="K228:K241" si="25">J228*0.75</f>
        <v>765</v>
      </c>
      <c r="L228" s="21">
        <v>12</v>
      </c>
      <c r="M228" s="21">
        <v>15</v>
      </c>
      <c r="N228" s="21">
        <v>17</v>
      </c>
      <c r="O228" s="21">
        <v>19</v>
      </c>
      <c r="P228" s="21">
        <v>20</v>
      </c>
      <c r="Q228" s="22">
        <v>132.19999999999999</v>
      </c>
      <c r="R228" s="22">
        <v>128</v>
      </c>
      <c r="S228" s="23">
        <f t="shared" si="23"/>
        <v>4.1999999999999886</v>
      </c>
      <c r="T228" s="22">
        <v>13</v>
      </c>
      <c r="U228" s="22">
        <v>10</v>
      </c>
      <c r="V228" s="24">
        <v>2</v>
      </c>
      <c r="W228" s="24" t="str">
        <f t="shared" si="20"/>
        <v>Brisa Suave</v>
      </c>
      <c r="X228" s="24" t="s">
        <v>58</v>
      </c>
      <c r="Y228" s="24">
        <f t="shared" si="21"/>
        <v>270</v>
      </c>
      <c r="Z228" s="25">
        <v>0</v>
      </c>
      <c r="AA228" s="25">
        <v>0</v>
      </c>
      <c r="AB228" s="25">
        <f t="shared" si="22"/>
        <v>0</v>
      </c>
      <c r="AC228" s="25"/>
      <c r="AD228" s="26">
        <v>2</v>
      </c>
      <c r="AE228" s="26" t="s">
        <v>70</v>
      </c>
      <c r="AF228" s="27"/>
      <c r="AG228" s="27"/>
      <c r="AH228" s="27"/>
      <c r="AI228" s="5"/>
      <c r="AJ228" s="6"/>
      <c r="AK228" s="28"/>
      <c r="AL228" s="28"/>
      <c r="AM228" s="25"/>
      <c r="AN228" s="98"/>
      <c r="AO228" s="92"/>
    </row>
    <row r="229" spans="1:41" s="7" customFormat="1">
      <c r="A229" s="17">
        <v>42682</v>
      </c>
      <c r="B229" s="18">
        <v>0.33333333333333298</v>
      </c>
      <c r="C229" s="18">
        <v>0.625</v>
      </c>
      <c r="D229" s="19">
        <v>15</v>
      </c>
      <c r="E229" s="19">
        <v>14</v>
      </c>
      <c r="F229" s="19">
        <v>13</v>
      </c>
      <c r="G229" s="5">
        <f>INDEX('Carta Psicrométrica'!B$3:AO$49,MATCH(datos!F229,'Carta Psicrométrica'!A$3:A$49,0),MATCH(datos!E229,'Carta Psicrométrica'!B$2:AO$2,0))</f>
        <v>0</v>
      </c>
      <c r="H229" s="20">
        <v>24</v>
      </c>
      <c r="I229" s="20">
        <v>11</v>
      </c>
      <c r="J229" s="6">
        <v>1026</v>
      </c>
      <c r="K229" s="6">
        <f t="shared" si="25"/>
        <v>769.5</v>
      </c>
      <c r="L229" s="21">
        <v>12</v>
      </c>
      <c r="M229" s="21">
        <v>14</v>
      </c>
      <c r="N229" s="21">
        <v>16</v>
      </c>
      <c r="O229" s="21">
        <v>17</v>
      </c>
      <c r="P229" s="21">
        <v>19</v>
      </c>
      <c r="Q229" s="22">
        <v>128</v>
      </c>
      <c r="R229" s="22">
        <v>126</v>
      </c>
      <c r="S229" s="23">
        <f t="shared" si="23"/>
        <v>2</v>
      </c>
      <c r="T229" s="22">
        <v>11</v>
      </c>
      <c r="U229" s="22">
        <v>11</v>
      </c>
      <c r="V229" s="24">
        <v>0</v>
      </c>
      <c r="W229" s="24" t="str">
        <f t="shared" si="20"/>
        <v>Calma</v>
      </c>
      <c r="X229" s="24" t="s">
        <v>47</v>
      </c>
      <c r="Y229" s="24">
        <f t="shared" si="21"/>
        <v>315</v>
      </c>
      <c r="Z229" s="25">
        <v>0</v>
      </c>
      <c r="AA229" s="25">
        <v>0</v>
      </c>
      <c r="AB229" s="25">
        <f t="shared" si="22"/>
        <v>0</v>
      </c>
      <c r="AC229" s="25"/>
      <c r="AD229" s="26">
        <v>1</v>
      </c>
      <c r="AE229" s="26" t="s">
        <v>78</v>
      </c>
      <c r="AF229" s="27"/>
      <c r="AG229" s="27"/>
      <c r="AH229" s="27"/>
      <c r="AI229" s="5"/>
      <c r="AJ229" s="6"/>
      <c r="AK229" s="28"/>
      <c r="AL229" s="28"/>
      <c r="AM229" s="25"/>
      <c r="AN229" s="98"/>
      <c r="AO229" s="92"/>
    </row>
    <row r="230" spans="1:41" s="7" customFormat="1">
      <c r="A230" s="17">
        <v>42683</v>
      </c>
      <c r="B230" s="18">
        <v>0.33333333333333298</v>
      </c>
      <c r="C230" s="18">
        <v>0.625</v>
      </c>
      <c r="D230" s="19">
        <v>10</v>
      </c>
      <c r="E230" s="19">
        <v>9</v>
      </c>
      <c r="F230" s="19">
        <v>8</v>
      </c>
      <c r="G230" s="5">
        <f>INDEX('Carta Psicrométrica'!B$3:AO$49,MATCH(datos!F230,'Carta Psicrométrica'!A$3:A$49,0),MATCH(datos!E230,'Carta Psicrométrica'!B$2:AO$2,0))</f>
        <v>0</v>
      </c>
      <c r="H230" s="20">
        <v>22</v>
      </c>
      <c r="I230" s="20">
        <v>7</v>
      </c>
      <c r="J230" s="6">
        <v>1028</v>
      </c>
      <c r="K230" s="6">
        <f t="shared" si="25"/>
        <v>771</v>
      </c>
      <c r="L230" s="21">
        <v>9</v>
      </c>
      <c r="M230" s="21">
        <v>13</v>
      </c>
      <c r="N230" s="21">
        <v>15</v>
      </c>
      <c r="O230" s="21">
        <v>18</v>
      </c>
      <c r="P230" s="21">
        <v>19</v>
      </c>
      <c r="Q230" s="22">
        <v>126</v>
      </c>
      <c r="R230" s="22">
        <v>124</v>
      </c>
      <c r="S230" s="23">
        <f t="shared" si="23"/>
        <v>2</v>
      </c>
      <c r="T230" s="22">
        <v>16</v>
      </c>
      <c r="U230" s="22">
        <v>7</v>
      </c>
      <c r="V230" s="24">
        <v>3</v>
      </c>
      <c r="W230" s="24" t="str">
        <f t="shared" si="20"/>
        <v>Brisa Leve</v>
      </c>
      <c r="X230" s="24" t="s">
        <v>56</v>
      </c>
      <c r="Y230" s="24">
        <f t="shared" si="21"/>
        <v>67.5</v>
      </c>
      <c r="Z230" s="25">
        <v>0</v>
      </c>
      <c r="AA230" s="25">
        <v>0</v>
      </c>
      <c r="AB230" s="25">
        <f t="shared" si="22"/>
        <v>0</v>
      </c>
      <c r="AC230" s="25"/>
      <c r="AD230" s="26">
        <v>3</v>
      </c>
      <c r="AE230" s="26" t="s">
        <v>70</v>
      </c>
      <c r="AF230" s="27"/>
      <c r="AG230" s="27"/>
      <c r="AH230" s="27"/>
      <c r="AI230" s="5"/>
      <c r="AJ230" s="6"/>
      <c r="AK230" s="28"/>
      <c r="AL230" s="28"/>
      <c r="AM230" s="25"/>
      <c r="AN230" s="98"/>
      <c r="AO230" s="92"/>
    </row>
    <row r="231" spans="1:41" s="7" customFormat="1">
      <c r="A231" s="17">
        <v>42684</v>
      </c>
      <c r="B231" s="18">
        <v>0.33333333333333298</v>
      </c>
      <c r="C231" s="18">
        <v>0.625</v>
      </c>
      <c r="D231" s="19">
        <v>10</v>
      </c>
      <c r="E231" s="19">
        <v>10</v>
      </c>
      <c r="F231" s="19">
        <v>7</v>
      </c>
      <c r="G231" s="5">
        <f>INDEX('Carta Psicrométrica'!B$3:AO$49,MATCH(datos!F231,'Carta Psicrométrica'!A$3:A$49,0),MATCH(datos!E231,'Carta Psicrométrica'!B$2:AO$2,0))</f>
        <v>0</v>
      </c>
      <c r="H231" s="20">
        <v>19</v>
      </c>
      <c r="I231" s="20">
        <v>6</v>
      </c>
      <c r="J231" s="6">
        <v>1028</v>
      </c>
      <c r="K231" s="6">
        <f t="shared" si="25"/>
        <v>771</v>
      </c>
      <c r="L231" s="21">
        <v>9</v>
      </c>
      <c r="M231" s="21">
        <v>11</v>
      </c>
      <c r="N231" s="21">
        <v>14</v>
      </c>
      <c r="O231" s="21">
        <v>17</v>
      </c>
      <c r="P231" s="21">
        <v>19</v>
      </c>
      <c r="Q231" s="22">
        <v>124</v>
      </c>
      <c r="R231" s="22">
        <v>121</v>
      </c>
      <c r="S231" s="23">
        <f t="shared" si="23"/>
        <v>3</v>
      </c>
      <c r="T231" s="22">
        <v>10</v>
      </c>
      <c r="U231" s="22">
        <v>7</v>
      </c>
      <c r="V231" s="24">
        <v>5</v>
      </c>
      <c r="W231" s="24" t="str">
        <f t="shared" si="20"/>
        <v>Brisa Fresca</v>
      </c>
      <c r="X231" s="24" t="s">
        <v>56</v>
      </c>
      <c r="Y231" s="24">
        <f t="shared" si="21"/>
        <v>67.5</v>
      </c>
      <c r="Z231" s="25">
        <v>0</v>
      </c>
      <c r="AA231" s="25">
        <v>0</v>
      </c>
      <c r="AB231" s="25">
        <f t="shared" si="22"/>
        <v>0</v>
      </c>
      <c r="AC231" s="25"/>
      <c r="AD231" s="26">
        <v>4</v>
      </c>
      <c r="AE231" s="26" t="s">
        <v>76</v>
      </c>
      <c r="AF231" s="27"/>
      <c r="AG231" s="27"/>
      <c r="AH231" s="27"/>
      <c r="AI231" s="5"/>
      <c r="AJ231" s="6"/>
      <c r="AK231" s="28"/>
      <c r="AL231" s="28"/>
      <c r="AM231" s="25"/>
      <c r="AN231" s="98"/>
      <c r="AO231" s="92"/>
    </row>
    <row r="232" spans="1:41" s="7" customFormat="1">
      <c r="A232" s="17">
        <v>42685</v>
      </c>
      <c r="B232" s="18">
        <v>0.33333333333333298</v>
      </c>
      <c r="C232" s="18">
        <v>0.625</v>
      </c>
      <c r="D232" s="19">
        <v>11</v>
      </c>
      <c r="E232" s="19">
        <v>11</v>
      </c>
      <c r="F232" s="19">
        <v>9</v>
      </c>
      <c r="G232" s="5">
        <f>INDEX('Carta Psicrométrica'!B$3:AO$49,MATCH(datos!F232,'Carta Psicrométrica'!A$3:A$49,0),MATCH(datos!E232,'Carta Psicrométrica'!B$2:AO$2,0))</f>
        <v>0</v>
      </c>
      <c r="H232" s="20">
        <v>17</v>
      </c>
      <c r="I232" s="20">
        <v>9</v>
      </c>
      <c r="J232" s="6">
        <v>1028</v>
      </c>
      <c r="K232" s="6">
        <f t="shared" si="25"/>
        <v>771</v>
      </c>
      <c r="L232" s="21">
        <v>10</v>
      </c>
      <c r="M232" s="21">
        <v>13</v>
      </c>
      <c r="N232" s="21">
        <v>14</v>
      </c>
      <c r="O232" s="21">
        <v>17</v>
      </c>
      <c r="P232" s="21">
        <v>18</v>
      </c>
      <c r="Q232" s="22">
        <v>121</v>
      </c>
      <c r="R232" s="22">
        <v>119.57</v>
      </c>
      <c r="S232" s="23">
        <f t="shared" si="23"/>
        <v>1.4300000000000068</v>
      </c>
      <c r="T232" s="22">
        <v>12</v>
      </c>
      <c r="U232" s="22">
        <v>9</v>
      </c>
      <c r="V232" s="24">
        <v>1</v>
      </c>
      <c r="W232" s="24" t="str">
        <f t="shared" si="20"/>
        <v>Ventolina</v>
      </c>
      <c r="X232" s="24" t="s">
        <v>68</v>
      </c>
      <c r="Y232" s="24">
        <f t="shared" si="21"/>
        <v>180</v>
      </c>
      <c r="Z232" s="25">
        <v>0</v>
      </c>
      <c r="AA232" s="25">
        <v>0</v>
      </c>
      <c r="AB232" s="25">
        <f t="shared" si="22"/>
        <v>0</v>
      </c>
      <c r="AC232" s="25"/>
      <c r="AD232" s="26">
        <v>6</v>
      </c>
      <c r="AE232" s="26" t="s">
        <v>94</v>
      </c>
      <c r="AF232" s="27"/>
      <c r="AG232" s="27"/>
      <c r="AH232" s="27"/>
      <c r="AI232" s="5"/>
      <c r="AJ232" s="6"/>
      <c r="AK232" s="28"/>
      <c r="AL232" s="28"/>
      <c r="AM232" s="25"/>
      <c r="AN232" s="98"/>
      <c r="AO232" s="92"/>
    </row>
    <row r="233" spans="1:41" s="7" customFormat="1">
      <c r="A233" s="17">
        <v>42686</v>
      </c>
      <c r="B233" s="18">
        <v>0.33333333333333298</v>
      </c>
      <c r="C233" s="18">
        <v>0.625</v>
      </c>
      <c r="D233" s="19">
        <v>12</v>
      </c>
      <c r="E233" s="19">
        <v>11</v>
      </c>
      <c r="F233" s="19">
        <v>9</v>
      </c>
      <c r="G233" s="5">
        <f>INDEX('Carta Psicrométrica'!B$3:AO$49,MATCH(datos!F233,'Carta Psicrométrica'!A$3:A$49,0),MATCH(datos!E233,'Carta Psicrométrica'!B$2:AO$2,0))</f>
        <v>0</v>
      </c>
      <c r="H233" s="20">
        <v>19</v>
      </c>
      <c r="I233" s="20">
        <v>8</v>
      </c>
      <c r="J233" s="6">
        <v>1026</v>
      </c>
      <c r="K233" s="6">
        <f t="shared" si="25"/>
        <v>769.5</v>
      </c>
      <c r="L233" s="21">
        <v>10</v>
      </c>
      <c r="M233" s="21">
        <v>12</v>
      </c>
      <c r="N233" s="21">
        <v>14</v>
      </c>
      <c r="O233" s="21">
        <v>17</v>
      </c>
      <c r="P233" s="21">
        <v>19</v>
      </c>
      <c r="Q233" s="22">
        <v>119.57</v>
      </c>
      <c r="R233" s="22">
        <v>119.57</v>
      </c>
      <c r="S233" s="23">
        <f t="shared" si="23"/>
        <v>0</v>
      </c>
      <c r="T233" s="22">
        <v>10</v>
      </c>
      <c r="U233" s="22">
        <v>9</v>
      </c>
      <c r="V233" s="24">
        <v>0</v>
      </c>
      <c r="W233" s="24" t="str">
        <f t="shared" si="20"/>
        <v>Calma</v>
      </c>
      <c r="X233" s="24" t="s">
        <v>58</v>
      </c>
      <c r="Y233" s="24">
        <f t="shared" si="21"/>
        <v>270</v>
      </c>
      <c r="Z233" s="25">
        <v>0</v>
      </c>
      <c r="AA233" s="25">
        <v>0</v>
      </c>
      <c r="AB233" s="25">
        <f t="shared" si="22"/>
        <v>0</v>
      </c>
      <c r="AC233" s="25"/>
      <c r="AD233" s="26">
        <v>1</v>
      </c>
      <c r="AE233" s="26" t="s">
        <v>76</v>
      </c>
      <c r="AF233" s="27"/>
      <c r="AG233" s="27"/>
      <c r="AH233" s="27"/>
      <c r="AI233" s="5"/>
      <c r="AJ233" s="6"/>
      <c r="AK233" s="28"/>
      <c r="AL233" s="28"/>
      <c r="AM233" s="25"/>
      <c r="AN233" s="98"/>
      <c r="AO233" s="92"/>
    </row>
    <row r="234" spans="1:41" s="7" customFormat="1">
      <c r="A234" s="17">
        <v>42687</v>
      </c>
      <c r="B234" s="18">
        <v>0.33333333333333298</v>
      </c>
      <c r="C234" s="18">
        <v>0.625</v>
      </c>
      <c r="D234" s="19">
        <v>10</v>
      </c>
      <c r="E234" s="19">
        <v>10</v>
      </c>
      <c r="F234" s="19">
        <v>7</v>
      </c>
      <c r="G234" s="5">
        <f>INDEX('Carta Psicrométrica'!B$3:AO$49,MATCH(datos!F234,'Carta Psicrométrica'!A$3:A$49,0),MATCH(datos!E234,'Carta Psicrométrica'!B$2:AO$2,0))</f>
        <v>0</v>
      </c>
      <c r="H234" s="20">
        <v>20</v>
      </c>
      <c r="I234" s="20">
        <v>6</v>
      </c>
      <c r="J234" s="6">
        <v>1026</v>
      </c>
      <c r="K234" s="6">
        <f t="shared" si="25"/>
        <v>769.5</v>
      </c>
      <c r="L234" s="21">
        <v>9</v>
      </c>
      <c r="M234" s="21">
        <v>12</v>
      </c>
      <c r="N234" s="21">
        <v>14</v>
      </c>
      <c r="O234" s="21">
        <v>16</v>
      </c>
      <c r="P234" s="21">
        <v>18</v>
      </c>
      <c r="Q234" s="22">
        <v>119.57</v>
      </c>
      <c r="R234" s="22">
        <v>116.96</v>
      </c>
      <c r="S234" s="23">
        <f t="shared" si="23"/>
        <v>2.6099999999999994</v>
      </c>
      <c r="T234" s="22">
        <v>9</v>
      </c>
      <c r="U234" s="22">
        <v>8</v>
      </c>
      <c r="V234" s="24">
        <v>0</v>
      </c>
      <c r="W234" s="24" t="str">
        <f t="shared" si="20"/>
        <v>Calma</v>
      </c>
      <c r="X234" s="24" t="s">
        <v>49</v>
      </c>
      <c r="Y234" s="24">
        <f t="shared" si="21"/>
        <v>247.5</v>
      </c>
      <c r="Z234" s="25">
        <v>0</v>
      </c>
      <c r="AA234" s="25">
        <v>0</v>
      </c>
      <c r="AB234" s="25">
        <f t="shared" si="22"/>
        <v>0</v>
      </c>
      <c r="AC234" s="25"/>
      <c r="AD234" s="26">
        <v>0</v>
      </c>
      <c r="AE234" s="26">
        <v>0</v>
      </c>
      <c r="AF234" s="27"/>
      <c r="AG234" s="27"/>
      <c r="AH234" s="27"/>
      <c r="AI234" s="5"/>
      <c r="AJ234" s="6"/>
      <c r="AK234" s="28"/>
      <c r="AL234" s="28"/>
      <c r="AM234" s="25"/>
      <c r="AN234" s="98"/>
      <c r="AO234" s="92"/>
    </row>
    <row r="235" spans="1:41" s="7" customFormat="1">
      <c r="A235" s="17">
        <v>42688</v>
      </c>
      <c r="B235" s="18">
        <v>0.33333333333333298</v>
      </c>
      <c r="C235" s="18">
        <v>0.625</v>
      </c>
      <c r="D235" s="19">
        <v>10</v>
      </c>
      <c r="E235" s="19">
        <v>9</v>
      </c>
      <c r="F235" s="19">
        <v>7</v>
      </c>
      <c r="G235" s="5">
        <f>INDEX('Carta Psicrométrica'!B$3:AO$49,MATCH(datos!F235,'Carta Psicrométrica'!A$3:A$49,0),MATCH(datos!E235,'Carta Psicrométrica'!B$2:AO$2,0))</f>
        <v>0</v>
      </c>
      <c r="H235" s="20">
        <v>20</v>
      </c>
      <c r="I235" s="20">
        <v>5</v>
      </c>
      <c r="J235" s="6">
        <v>1026</v>
      </c>
      <c r="K235" s="6">
        <f t="shared" si="25"/>
        <v>769.5</v>
      </c>
      <c r="L235" s="21">
        <v>8</v>
      </c>
      <c r="M235" s="21">
        <v>11</v>
      </c>
      <c r="N235" s="21">
        <v>13</v>
      </c>
      <c r="O235" s="21">
        <v>15</v>
      </c>
      <c r="P235" s="21">
        <v>18</v>
      </c>
      <c r="Q235" s="22">
        <v>116.96</v>
      </c>
      <c r="R235" s="22">
        <v>115</v>
      </c>
      <c r="S235" s="23">
        <f t="shared" si="23"/>
        <v>1.9599999999999937</v>
      </c>
      <c r="T235" s="22">
        <v>11</v>
      </c>
      <c r="U235" s="22">
        <v>6</v>
      </c>
      <c r="V235" s="24">
        <v>3</v>
      </c>
      <c r="W235" s="24" t="str">
        <f t="shared" si="20"/>
        <v>Brisa Leve</v>
      </c>
      <c r="X235" s="24" t="s">
        <v>47</v>
      </c>
      <c r="Y235" s="24">
        <f t="shared" si="21"/>
        <v>315</v>
      </c>
      <c r="Z235" s="25">
        <v>0</v>
      </c>
      <c r="AA235" s="25">
        <v>0</v>
      </c>
      <c r="AB235" s="25">
        <f t="shared" si="22"/>
        <v>0</v>
      </c>
      <c r="AC235" s="25"/>
      <c r="AD235" s="26">
        <v>0</v>
      </c>
      <c r="AE235" s="26">
        <v>0</v>
      </c>
      <c r="AF235" s="27"/>
      <c r="AG235" s="27"/>
      <c r="AH235" s="27"/>
      <c r="AI235" s="5"/>
      <c r="AJ235" s="6"/>
      <c r="AK235" s="28"/>
      <c r="AL235" s="28"/>
      <c r="AM235" s="25"/>
      <c r="AN235" s="98"/>
      <c r="AO235" s="92"/>
    </row>
    <row r="236" spans="1:41" s="7" customFormat="1">
      <c r="A236" s="17">
        <v>42689</v>
      </c>
      <c r="B236" s="18">
        <v>0.33333333333333298</v>
      </c>
      <c r="C236" s="18">
        <v>0.625</v>
      </c>
      <c r="D236" s="19">
        <v>10</v>
      </c>
      <c r="E236" s="19">
        <v>9</v>
      </c>
      <c r="F236" s="19">
        <v>7</v>
      </c>
      <c r="G236" s="5">
        <f>INDEX('Carta Psicrométrica'!B$3:AO$49,MATCH(datos!F236,'Carta Psicrométrica'!A$3:A$49,0),MATCH(datos!E236,'Carta Psicrométrica'!B$2:AO$2,0))</f>
        <v>0</v>
      </c>
      <c r="H236" s="20">
        <v>22</v>
      </c>
      <c r="I236" s="20">
        <v>4</v>
      </c>
      <c r="J236" s="6">
        <v>1026</v>
      </c>
      <c r="K236" s="6">
        <f t="shared" si="25"/>
        <v>769.5</v>
      </c>
      <c r="L236" s="21">
        <v>7</v>
      </c>
      <c r="M236" s="21">
        <v>0</v>
      </c>
      <c r="N236" s="21">
        <v>13</v>
      </c>
      <c r="O236" s="21">
        <v>15</v>
      </c>
      <c r="P236" s="21">
        <v>17</v>
      </c>
      <c r="Q236" s="22">
        <v>115</v>
      </c>
      <c r="R236" s="22">
        <v>113</v>
      </c>
      <c r="S236" s="23">
        <f t="shared" si="23"/>
        <v>2</v>
      </c>
      <c r="T236" s="22">
        <v>11</v>
      </c>
      <c r="U236" s="22">
        <v>6</v>
      </c>
      <c r="V236" s="24">
        <v>4</v>
      </c>
      <c r="W236" s="24" t="str">
        <f t="shared" si="20"/>
        <v>Brisa Moderada</v>
      </c>
      <c r="X236" s="24" t="s">
        <v>67</v>
      </c>
      <c r="Y236" s="24">
        <f t="shared" si="21"/>
        <v>337.5</v>
      </c>
      <c r="Z236" s="25">
        <v>0</v>
      </c>
      <c r="AA236" s="25">
        <v>0</v>
      </c>
      <c r="AB236" s="25">
        <f t="shared" si="22"/>
        <v>0</v>
      </c>
      <c r="AC236" s="25"/>
      <c r="AD236" s="26">
        <v>0</v>
      </c>
      <c r="AE236" s="26">
        <v>0</v>
      </c>
      <c r="AF236" s="27"/>
      <c r="AG236" s="27"/>
      <c r="AH236" s="27"/>
      <c r="AI236" s="5"/>
      <c r="AJ236" s="6"/>
      <c r="AK236" s="28"/>
      <c r="AL236" s="28"/>
      <c r="AM236" s="25"/>
      <c r="AN236" s="98"/>
      <c r="AO236" s="92"/>
    </row>
    <row r="237" spans="1:41" s="7" customFormat="1">
      <c r="A237" s="17">
        <v>42690</v>
      </c>
      <c r="B237" s="18">
        <v>0.33333333333333298</v>
      </c>
      <c r="C237" s="18">
        <v>0.625</v>
      </c>
      <c r="D237" s="19">
        <v>10</v>
      </c>
      <c r="E237" s="19">
        <v>9</v>
      </c>
      <c r="F237" s="19">
        <v>7</v>
      </c>
      <c r="G237" s="5">
        <f>INDEX('Carta Psicrométrica'!B$3:AO$49,MATCH(datos!F237,'Carta Psicrométrica'!A$3:A$49,0),MATCH(datos!E237,'Carta Psicrométrica'!B$2:AO$2,0))</f>
        <v>0</v>
      </c>
      <c r="H237" s="20">
        <v>22</v>
      </c>
      <c r="I237" s="20">
        <v>5</v>
      </c>
      <c r="J237" s="6">
        <v>1026</v>
      </c>
      <c r="K237" s="6">
        <f t="shared" si="25"/>
        <v>769.5</v>
      </c>
      <c r="L237" s="21">
        <v>7</v>
      </c>
      <c r="M237" s="21">
        <v>9</v>
      </c>
      <c r="N237" s="21">
        <v>12</v>
      </c>
      <c r="O237" s="21">
        <v>15</v>
      </c>
      <c r="P237" s="21">
        <v>14</v>
      </c>
      <c r="Q237" s="22">
        <v>113</v>
      </c>
      <c r="R237" s="22">
        <v>111</v>
      </c>
      <c r="S237" s="23">
        <f t="shared" si="23"/>
        <v>2</v>
      </c>
      <c r="T237" s="22">
        <v>12</v>
      </c>
      <c r="U237" s="22">
        <v>6</v>
      </c>
      <c r="V237" s="24">
        <v>3</v>
      </c>
      <c r="W237" s="24" t="str">
        <f t="shared" si="20"/>
        <v>Brisa Leve</v>
      </c>
      <c r="X237" s="24" t="s">
        <v>58</v>
      </c>
      <c r="Y237" s="24">
        <f t="shared" si="21"/>
        <v>270</v>
      </c>
      <c r="Z237" s="25">
        <v>0</v>
      </c>
      <c r="AA237" s="25">
        <v>0</v>
      </c>
      <c r="AB237" s="25">
        <f t="shared" si="22"/>
        <v>0</v>
      </c>
      <c r="AC237" s="25"/>
      <c r="AD237" s="26">
        <v>2</v>
      </c>
      <c r="AE237" s="26" t="s">
        <v>70</v>
      </c>
      <c r="AF237" s="27"/>
      <c r="AG237" s="27"/>
      <c r="AH237" s="27"/>
      <c r="AI237" s="5"/>
      <c r="AJ237" s="6"/>
      <c r="AK237" s="28"/>
      <c r="AL237" s="28"/>
      <c r="AM237" s="25"/>
      <c r="AN237" s="98"/>
      <c r="AO237" s="92"/>
    </row>
    <row r="238" spans="1:41" s="7" customFormat="1">
      <c r="A238" s="17">
        <v>42691</v>
      </c>
      <c r="B238" s="18">
        <v>0.33333333333333298</v>
      </c>
      <c r="C238" s="18">
        <v>0.625</v>
      </c>
      <c r="D238" s="19">
        <v>17</v>
      </c>
      <c r="E238" s="19">
        <v>16</v>
      </c>
      <c r="F238" s="19">
        <v>14</v>
      </c>
      <c r="G238" s="5">
        <f>INDEX('Carta Psicrométrica'!B$3:AO$49,MATCH(datos!F238,'Carta Psicrométrica'!A$3:A$49,0),MATCH(datos!E238,'Carta Psicrométrica'!B$2:AO$2,0))</f>
        <v>0</v>
      </c>
      <c r="H238" s="20">
        <v>24</v>
      </c>
      <c r="I238" s="20">
        <v>5</v>
      </c>
      <c r="J238" s="6">
        <v>1020</v>
      </c>
      <c r="K238" s="6">
        <f t="shared" si="25"/>
        <v>765</v>
      </c>
      <c r="L238" s="21">
        <v>14</v>
      </c>
      <c r="M238" s="21">
        <v>16</v>
      </c>
      <c r="N238" s="21">
        <v>17</v>
      </c>
      <c r="O238" s="21">
        <v>16</v>
      </c>
      <c r="P238" s="21">
        <v>17</v>
      </c>
      <c r="Q238" s="22">
        <v>111</v>
      </c>
      <c r="R238" s="22">
        <v>110</v>
      </c>
      <c r="S238" s="23">
        <f t="shared" si="23"/>
        <v>1</v>
      </c>
      <c r="T238" s="22">
        <v>11</v>
      </c>
      <c r="U238" s="22">
        <v>9</v>
      </c>
      <c r="V238" s="24">
        <v>4</v>
      </c>
      <c r="W238" s="24" t="str">
        <f t="shared" si="20"/>
        <v>Brisa Moderada</v>
      </c>
      <c r="X238" s="24" t="s">
        <v>58</v>
      </c>
      <c r="Y238" s="24">
        <f t="shared" si="21"/>
        <v>270</v>
      </c>
      <c r="Z238" s="25">
        <v>0</v>
      </c>
      <c r="AA238" s="25">
        <v>0</v>
      </c>
      <c r="AB238" s="25">
        <f t="shared" si="22"/>
        <v>0</v>
      </c>
      <c r="AC238" s="25"/>
      <c r="AD238" s="26">
        <v>0</v>
      </c>
      <c r="AE238" s="26">
        <v>0</v>
      </c>
      <c r="AF238" s="27"/>
      <c r="AG238" s="27"/>
      <c r="AH238" s="27"/>
      <c r="AI238" s="5"/>
      <c r="AJ238" s="6"/>
      <c r="AK238" s="28"/>
      <c r="AL238" s="28"/>
      <c r="AM238" s="25"/>
      <c r="AN238" s="98"/>
      <c r="AO238" s="92"/>
    </row>
    <row r="239" spans="1:41" s="7" customFormat="1">
      <c r="A239" s="17">
        <v>42692</v>
      </c>
      <c r="B239" s="18">
        <v>0.33333333333333298</v>
      </c>
      <c r="C239" s="18">
        <v>0.625</v>
      </c>
      <c r="D239" s="19">
        <v>10</v>
      </c>
      <c r="E239" s="19">
        <v>6</v>
      </c>
      <c r="F239" s="19">
        <v>6</v>
      </c>
      <c r="G239" s="5">
        <f>INDEX('Carta Psicrométrica'!B$3:AO$49,MATCH(datos!F239,'Carta Psicrométrica'!A$3:A$49,0),MATCH(datos!E239,'Carta Psicrométrica'!B$2:AO$2,0))</f>
        <v>14</v>
      </c>
      <c r="H239" s="20">
        <v>25</v>
      </c>
      <c r="I239" s="20">
        <v>7</v>
      </c>
      <c r="J239" s="6">
        <v>1026</v>
      </c>
      <c r="K239" s="6">
        <f t="shared" si="25"/>
        <v>769.5</v>
      </c>
      <c r="L239" s="21">
        <v>8</v>
      </c>
      <c r="M239" s="21">
        <v>11</v>
      </c>
      <c r="N239" s="21">
        <v>12</v>
      </c>
      <c r="O239" s="21">
        <v>14</v>
      </c>
      <c r="P239" s="21">
        <v>17</v>
      </c>
      <c r="Q239" s="22" t="s">
        <v>99</v>
      </c>
      <c r="R239" s="22" t="s">
        <v>99</v>
      </c>
      <c r="S239" s="23" t="e">
        <f t="shared" si="23"/>
        <v>#VALUE!</v>
      </c>
      <c r="T239" s="22" t="s">
        <v>100</v>
      </c>
      <c r="U239" s="22" t="s">
        <v>100</v>
      </c>
      <c r="V239" s="24">
        <v>2</v>
      </c>
      <c r="W239" s="24" t="str">
        <f t="shared" si="20"/>
        <v>Brisa Suave</v>
      </c>
      <c r="X239" s="24" t="s">
        <v>65</v>
      </c>
      <c r="Y239" s="24">
        <f t="shared" si="21"/>
        <v>135.5</v>
      </c>
      <c r="Z239" s="25">
        <v>0</v>
      </c>
      <c r="AA239" s="25">
        <v>0</v>
      </c>
      <c r="AB239" s="25">
        <f t="shared" si="22"/>
        <v>0</v>
      </c>
      <c r="AC239" s="25"/>
      <c r="AD239" s="26">
        <v>0</v>
      </c>
      <c r="AE239" s="26">
        <v>0</v>
      </c>
      <c r="AF239" s="27"/>
      <c r="AG239" s="27"/>
      <c r="AH239" s="27"/>
      <c r="AI239" s="5"/>
      <c r="AJ239" s="6"/>
      <c r="AK239" s="28"/>
      <c r="AL239" s="28"/>
      <c r="AM239" s="25"/>
      <c r="AN239" s="98"/>
      <c r="AO239" s="92"/>
    </row>
    <row r="240" spans="1:41" s="7" customFormat="1">
      <c r="A240" s="17">
        <v>42693</v>
      </c>
      <c r="B240" s="18">
        <v>0.33333333333333298</v>
      </c>
      <c r="C240" s="18">
        <v>0.625</v>
      </c>
      <c r="D240" s="19">
        <v>8</v>
      </c>
      <c r="E240" s="19">
        <v>5</v>
      </c>
      <c r="F240" s="19">
        <v>4</v>
      </c>
      <c r="G240" s="5">
        <f>INDEX('Carta Psicrométrica'!B$3:AO$49,MATCH(datos!F240,'Carta Psicrométrica'!A$3:A$49,0),MATCH(datos!E240,'Carta Psicrométrica'!B$2:AO$2,0))</f>
        <v>5</v>
      </c>
      <c r="H240" s="20">
        <v>18</v>
      </c>
      <c r="I240" s="20">
        <v>4</v>
      </c>
      <c r="J240" s="6">
        <v>1034</v>
      </c>
      <c r="K240" s="6">
        <f t="shared" si="25"/>
        <v>775.5</v>
      </c>
      <c r="L240" s="21">
        <v>6</v>
      </c>
      <c r="M240" s="21">
        <v>10</v>
      </c>
      <c r="N240" s="21">
        <v>12</v>
      </c>
      <c r="O240" s="21">
        <v>14</v>
      </c>
      <c r="P240" s="21">
        <v>16</v>
      </c>
      <c r="Q240" s="22" t="s">
        <v>99</v>
      </c>
      <c r="R240" s="22" t="s">
        <v>99</v>
      </c>
      <c r="S240" s="23" t="e">
        <f t="shared" si="23"/>
        <v>#VALUE!</v>
      </c>
      <c r="T240" s="22" t="s">
        <v>100</v>
      </c>
      <c r="U240" s="22" t="s">
        <v>100</v>
      </c>
      <c r="V240" s="24">
        <v>1</v>
      </c>
      <c r="W240" s="24" t="str">
        <f t="shared" si="20"/>
        <v>Ventolina</v>
      </c>
      <c r="X240" s="24" t="s">
        <v>90</v>
      </c>
      <c r="Y240" s="24">
        <f t="shared" si="21"/>
        <v>202.5</v>
      </c>
      <c r="Z240" s="25">
        <v>0</v>
      </c>
      <c r="AA240" s="25">
        <v>0</v>
      </c>
      <c r="AB240" s="25">
        <f t="shared" si="22"/>
        <v>0</v>
      </c>
      <c r="AC240" s="25"/>
      <c r="AD240" s="26">
        <v>0</v>
      </c>
      <c r="AE240" s="26">
        <v>0</v>
      </c>
      <c r="AF240" s="27"/>
      <c r="AG240" s="27"/>
      <c r="AH240" s="27"/>
      <c r="AI240" s="5"/>
      <c r="AJ240" s="6"/>
      <c r="AK240" s="28"/>
      <c r="AL240" s="28"/>
      <c r="AM240" s="25"/>
      <c r="AN240" s="98"/>
      <c r="AO240" s="92"/>
    </row>
    <row r="241" spans="1:41" s="7" customFormat="1">
      <c r="A241" s="17">
        <v>42694</v>
      </c>
      <c r="B241" s="18">
        <v>0.34166666666666701</v>
      </c>
      <c r="C241" s="18">
        <v>0.625</v>
      </c>
      <c r="D241" s="19">
        <v>10</v>
      </c>
      <c r="E241" s="19">
        <v>7</v>
      </c>
      <c r="F241" s="19">
        <v>6</v>
      </c>
      <c r="G241" s="5">
        <f>INDEX('Carta Psicrométrica'!B$3:AO$49,MATCH(datos!F241,'Carta Psicrométrica'!A$3:A$49,0),MATCH(datos!E241,'Carta Psicrométrica'!B$2:AO$2,0))</f>
        <v>6</v>
      </c>
      <c r="H241" s="20">
        <v>16</v>
      </c>
      <c r="I241" s="20">
        <v>5</v>
      </c>
      <c r="J241" s="6">
        <v>1032</v>
      </c>
      <c r="K241" s="6">
        <f t="shared" si="25"/>
        <v>774</v>
      </c>
      <c r="L241" s="21">
        <v>6</v>
      </c>
      <c r="M241" s="21">
        <v>9</v>
      </c>
      <c r="N241" s="21">
        <v>11</v>
      </c>
      <c r="O241" s="21">
        <v>14</v>
      </c>
      <c r="P241" s="21">
        <v>17</v>
      </c>
      <c r="Q241" s="22" t="s">
        <v>99</v>
      </c>
      <c r="R241" s="22" t="s">
        <v>99</v>
      </c>
      <c r="S241" s="23" t="e">
        <f t="shared" si="23"/>
        <v>#VALUE!</v>
      </c>
      <c r="T241" s="22" t="s">
        <v>100</v>
      </c>
      <c r="U241" s="22" t="s">
        <v>100</v>
      </c>
      <c r="V241" s="24">
        <v>0</v>
      </c>
      <c r="W241" s="24" t="str">
        <f t="shared" si="20"/>
        <v>Calma</v>
      </c>
      <c r="X241" s="24" t="s">
        <v>49</v>
      </c>
      <c r="Y241" s="24">
        <f t="shared" si="21"/>
        <v>247.5</v>
      </c>
      <c r="Z241" s="25">
        <v>0</v>
      </c>
      <c r="AA241" s="25">
        <v>0</v>
      </c>
      <c r="AB241" s="25">
        <f t="shared" si="22"/>
        <v>0</v>
      </c>
      <c r="AC241" s="25"/>
      <c r="AD241" s="26">
        <v>0</v>
      </c>
      <c r="AE241" s="26">
        <v>0</v>
      </c>
      <c r="AF241" s="27"/>
      <c r="AG241" s="27"/>
      <c r="AH241" s="27"/>
      <c r="AI241" s="5"/>
      <c r="AJ241" s="6"/>
      <c r="AK241" s="28"/>
      <c r="AL241" s="28"/>
      <c r="AM241" s="25"/>
      <c r="AN241" s="98"/>
      <c r="AO241" s="92"/>
    </row>
    <row r="242" spans="1:41">
      <c r="A242" s="17">
        <v>42695</v>
      </c>
      <c r="B242" s="95" t="s">
        <v>101</v>
      </c>
      <c r="C242" s="18">
        <v>0.625</v>
      </c>
      <c r="D242" s="5"/>
      <c r="E242" s="5"/>
      <c r="F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23">
        <f t="shared" si="23"/>
        <v>0</v>
      </c>
      <c r="T242" s="5"/>
      <c r="U242" s="5"/>
      <c r="V242" s="5"/>
      <c r="W242" s="5"/>
      <c r="X242" s="5"/>
      <c r="Y242" s="5"/>
      <c r="Z242" s="5"/>
      <c r="AA242" s="5"/>
      <c r="AB242" s="25">
        <f t="shared" si="22"/>
        <v>0</v>
      </c>
      <c r="AC242" s="5"/>
      <c r="AD242" s="5"/>
      <c r="AE242" s="5"/>
    </row>
    <row r="243" spans="1:41">
      <c r="A243" s="17">
        <v>42696</v>
      </c>
      <c r="B243" s="18">
        <v>0.33333333333333298</v>
      </c>
      <c r="C243" s="18">
        <v>0.625</v>
      </c>
      <c r="D243" s="19">
        <v>9</v>
      </c>
      <c r="E243" s="19">
        <v>8</v>
      </c>
      <c r="F243" s="19">
        <v>7</v>
      </c>
      <c r="G243" s="5">
        <f>INDEX('Carta Psicrométrica'!B$3:AO$49,MATCH(datos!F243,'Carta Psicrométrica'!A$3:A$49,0),MATCH(datos!E243,'Carta Psicrométrica'!B$2:AO$2,0))</f>
        <v>0</v>
      </c>
      <c r="H243" s="20">
        <v>20</v>
      </c>
      <c r="I243" s="20">
        <v>7</v>
      </c>
      <c r="J243" s="6">
        <v>1023</v>
      </c>
      <c r="K243" s="6">
        <f t="shared" ref="K243:K249" si="26">J243*0.75</f>
        <v>767.25</v>
      </c>
      <c r="L243" s="21">
        <v>9</v>
      </c>
      <c r="M243" s="21">
        <v>10</v>
      </c>
      <c r="N243" s="21">
        <v>11</v>
      </c>
      <c r="O243" s="21">
        <v>13</v>
      </c>
      <c r="P243" s="21">
        <v>16</v>
      </c>
      <c r="Q243" s="22">
        <v>120</v>
      </c>
      <c r="R243" s="22">
        <v>120</v>
      </c>
      <c r="S243" s="23">
        <f t="shared" si="23"/>
        <v>0</v>
      </c>
      <c r="T243" s="22" t="s">
        <v>100</v>
      </c>
      <c r="U243" s="22" t="s">
        <v>100</v>
      </c>
      <c r="V243" s="24">
        <v>6</v>
      </c>
      <c r="W243" s="24" t="str">
        <f t="shared" ref="W243:W306" si="27">IF(V243=0,"Calma",IF(V243=1,"Ventolina",IF(V243=2,"Brisa Suave",IF(V243=3,"Brisa Leve",IF(V243=4,"Brisa Moderada",IF(V243=5,"Brisa Fresca",IF(V243=6,"Brisa Fuerte",IF(V243=7,"Viento Fuerte",IF(V243=8,"Temporal",IF(V243=9,"Temporal Fuerte",IF(V243=10,"Temporal Violento",IF(V243=11,"Temporal Muy Violento",IF(V243=12,"Huracán","N/A")))))))))))))</f>
        <v>Brisa Fuerte</v>
      </c>
      <c r="X243" s="24" t="s">
        <v>60</v>
      </c>
      <c r="Y243" s="24">
        <f t="shared" ref="Y243:Y272" si="28">IF(X243="N",0,IF(X243="NNE",22.5,IF(X243="NE",45,IF(X243="ENE",67.5,IF(X243="E",90,IF(X243="ESE",112.5,IF(X243="SE",135.5,IF(X243="SSE",157.5,IF(X243="S",180,IF(X243="SSW",202.5,IF(X243="SW",225,IF(X243="WSW",247.5,IF(X243="W",270,IF(X243="WNW",292.5,IF(X243="NW",315,IF(X243="NNW",337.5,"N/A"))))))))))))))))</f>
        <v>292.5</v>
      </c>
      <c r="Z243" s="25">
        <v>0</v>
      </c>
      <c r="AA243" s="25">
        <v>0</v>
      </c>
      <c r="AB243" s="25">
        <f t="shared" si="22"/>
        <v>0</v>
      </c>
      <c r="AD243" s="26">
        <v>1</v>
      </c>
      <c r="AE243" s="26" t="s">
        <v>102</v>
      </c>
    </row>
    <row r="244" spans="1:41">
      <c r="A244" s="17">
        <v>42697</v>
      </c>
      <c r="B244" s="18">
        <v>0.33333333333333298</v>
      </c>
      <c r="C244" s="18">
        <v>0.625</v>
      </c>
      <c r="D244" s="19">
        <v>5</v>
      </c>
      <c r="E244" s="19">
        <v>6</v>
      </c>
      <c r="F244" s="19">
        <v>3</v>
      </c>
      <c r="G244" s="5">
        <f>INDEX('Carta Psicrométrica'!B$3:AO$49,MATCH(datos!F244,'Carta Psicrométrica'!A$3:A$49,0),MATCH(datos!E244,'Carta Psicrométrica'!B$2:AO$2,0))</f>
        <v>7</v>
      </c>
      <c r="H244" s="20">
        <v>17</v>
      </c>
      <c r="I244" s="20">
        <v>3</v>
      </c>
      <c r="J244" s="6">
        <v>1028</v>
      </c>
      <c r="K244" s="6">
        <f t="shared" si="26"/>
        <v>771</v>
      </c>
      <c r="L244" s="21">
        <v>6</v>
      </c>
      <c r="M244" s="21">
        <v>9</v>
      </c>
      <c r="N244" s="21">
        <v>11</v>
      </c>
      <c r="O244" s="21">
        <v>13</v>
      </c>
      <c r="P244" s="21">
        <v>16</v>
      </c>
      <c r="Q244" s="22">
        <v>120</v>
      </c>
      <c r="R244" s="22">
        <v>116</v>
      </c>
      <c r="S244" s="23">
        <f t="shared" si="23"/>
        <v>4</v>
      </c>
      <c r="T244" s="22" t="s">
        <v>100</v>
      </c>
      <c r="U244" s="22" t="s">
        <v>100</v>
      </c>
      <c r="V244" s="24">
        <v>3</v>
      </c>
      <c r="W244" s="24" t="str">
        <f t="shared" si="27"/>
        <v>Brisa Leve</v>
      </c>
      <c r="X244" s="24" t="s">
        <v>58</v>
      </c>
      <c r="Y244" s="24">
        <f t="shared" si="28"/>
        <v>270</v>
      </c>
      <c r="Z244" s="25">
        <v>0</v>
      </c>
      <c r="AA244" s="25">
        <v>0</v>
      </c>
      <c r="AB244" s="25">
        <f t="shared" si="22"/>
        <v>0</v>
      </c>
      <c r="AD244" s="26">
        <v>0</v>
      </c>
      <c r="AE244" s="26">
        <v>0</v>
      </c>
    </row>
    <row r="245" spans="1:41">
      <c r="A245" s="17">
        <v>42698</v>
      </c>
      <c r="B245" s="18">
        <v>0.33333333333333298</v>
      </c>
      <c r="C245" s="18">
        <v>0.625</v>
      </c>
      <c r="D245" s="19">
        <v>5</v>
      </c>
      <c r="E245" s="19">
        <v>5</v>
      </c>
      <c r="F245" s="19">
        <v>3</v>
      </c>
      <c r="G245" s="5">
        <f>INDEX('Carta Psicrométrica'!B$3:AO$49,MATCH(datos!F245,'Carta Psicrométrica'!A$3:A$49,0),MATCH(datos!E245,'Carta Psicrométrica'!B$2:AO$2,0))</f>
        <v>21</v>
      </c>
      <c r="H245" s="20">
        <v>12</v>
      </c>
      <c r="I245" s="20">
        <v>4</v>
      </c>
      <c r="J245" s="6">
        <v>1027</v>
      </c>
      <c r="K245" s="6">
        <f t="shared" si="26"/>
        <v>770.25</v>
      </c>
      <c r="L245" s="21">
        <v>6</v>
      </c>
      <c r="M245" s="21">
        <v>9</v>
      </c>
      <c r="N245" s="21">
        <v>10</v>
      </c>
      <c r="O245" s="21">
        <v>13</v>
      </c>
      <c r="P245" s="21">
        <v>16</v>
      </c>
      <c r="Q245" s="22">
        <v>116</v>
      </c>
      <c r="R245" s="22">
        <v>115</v>
      </c>
      <c r="S245" s="23">
        <f t="shared" si="23"/>
        <v>1</v>
      </c>
      <c r="T245" s="22">
        <v>5</v>
      </c>
      <c r="U245" s="22">
        <v>5</v>
      </c>
      <c r="V245" s="24">
        <v>0</v>
      </c>
      <c r="W245" s="24" t="str">
        <f t="shared" si="27"/>
        <v>Calma</v>
      </c>
      <c r="X245" s="24" t="s">
        <v>68</v>
      </c>
      <c r="Y245" s="24">
        <f t="shared" si="28"/>
        <v>180</v>
      </c>
      <c r="Z245" s="25">
        <v>0</v>
      </c>
      <c r="AA245" s="25">
        <v>0</v>
      </c>
      <c r="AB245" s="25">
        <f t="shared" si="22"/>
        <v>0</v>
      </c>
      <c r="AD245" s="26">
        <v>6</v>
      </c>
      <c r="AE245" s="26" t="s">
        <v>103</v>
      </c>
    </row>
    <row r="246" spans="1:41">
      <c r="A246" s="17">
        <v>42699</v>
      </c>
      <c r="B246" s="18">
        <v>0.33333333333333298</v>
      </c>
      <c r="C246" s="18">
        <v>0.625</v>
      </c>
      <c r="D246" s="19">
        <v>6</v>
      </c>
      <c r="E246" s="19">
        <v>5</v>
      </c>
      <c r="F246" s="19">
        <v>4</v>
      </c>
      <c r="G246" s="5">
        <f>INDEX('Carta Psicrométrica'!B$3:AO$49,MATCH(datos!F246,'Carta Psicrométrica'!A$3:A$49,0),MATCH(datos!E246,'Carta Psicrométrica'!B$2:AO$2,0))</f>
        <v>5</v>
      </c>
      <c r="H246" s="20">
        <v>18</v>
      </c>
      <c r="I246" s="20">
        <v>6</v>
      </c>
      <c r="J246" s="6">
        <v>1030</v>
      </c>
      <c r="K246" s="6">
        <f t="shared" si="26"/>
        <v>772.5</v>
      </c>
      <c r="L246" s="21">
        <v>7</v>
      </c>
      <c r="M246" s="21">
        <v>9</v>
      </c>
      <c r="N246" s="21">
        <v>11</v>
      </c>
      <c r="O246" s="21">
        <v>13</v>
      </c>
      <c r="P246" s="21">
        <v>16</v>
      </c>
      <c r="Q246" s="22">
        <v>115</v>
      </c>
      <c r="R246" s="22">
        <v>112.77</v>
      </c>
      <c r="S246" s="23">
        <f t="shared" si="23"/>
        <v>2.230000000000004</v>
      </c>
      <c r="T246" s="22">
        <v>5</v>
      </c>
      <c r="U246" s="22">
        <v>4</v>
      </c>
      <c r="V246" s="24">
        <v>0</v>
      </c>
      <c r="W246" s="24" t="str">
        <f t="shared" si="27"/>
        <v>Calma</v>
      </c>
      <c r="X246" s="24" t="s">
        <v>68</v>
      </c>
      <c r="Y246" s="24">
        <f t="shared" si="28"/>
        <v>180</v>
      </c>
      <c r="Z246" s="25">
        <v>0</v>
      </c>
      <c r="AA246" s="25">
        <v>0</v>
      </c>
      <c r="AB246" s="25">
        <f t="shared" si="22"/>
        <v>0</v>
      </c>
      <c r="AD246" s="26">
        <v>4</v>
      </c>
      <c r="AE246" s="26" t="s">
        <v>93</v>
      </c>
    </row>
    <row r="247" spans="1:41">
      <c r="A247" s="17">
        <v>42700</v>
      </c>
      <c r="B247" s="18">
        <v>0.33333333333333298</v>
      </c>
      <c r="C247" s="18">
        <v>0.625</v>
      </c>
      <c r="D247" s="19">
        <v>8</v>
      </c>
      <c r="E247" s="19">
        <v>9</v>
      </c>
      <c r="F247" s="19">
        <v>6</v>
      </c>
      <c r="G247" s="5">
        <f>INDEX('Carta Psicrométrica'!B$3:AO$49,MATCH(datos!F247,'Carta Psicrométrica'!A$3:A$49,0),MATCH(datos!E247,'Carta Psicrométrica'!B$2:AO$2,0))</f>
        <v>0</v>
      </c>
      <c r="H247" s="20">
        <v>16</v>
      </c>
      <c r="I247" s="20">
        <v>4</v>
      </c>
      <c r="J247" s="6">
        <v>1030</v>
      </c>
      <c r="K247" s="6">
        <f t="shared" si="26"/>
        <v>772.5</v>
      </c>
      <c r="L247" s="21">
        <v>8</v>
      </c>
      <c r="M247" s="21">
        <v>10</v>
      </c>
      <c r="N247" s="21">
        <v>11</v>
      </c>
      <c r="O247" s="21">
        <v>13</v>
      </c>
      <c r="P247" s="21">
        <v>16</v>
      </c>
      <c r="Q247" s="22">
        <v>112.77</v>
      </c>
      <c r="R247" s="22">
        <v>110.22</v>
      </c>
      <c r="S247" s="23">
        <f t="shared" si="23"/>
        <v>2.5499999999999972</v>
      </c>
      <c r="T247" s="22">
        <v>7</v>
      </c>
      <c r="U247" s="22">
        <v>4</v>
      </c>
      <c r="V247" s="24">
        <v>0</v>
      </c>
      <c r="W247" s="24" t="str">
        <f t="shared" si="27"/>
        <v>Calma</v>
      </c>
      <c r="X247" s="24" t="s">
        <v>66</v>
      </c>
      <c r="Y247" s="24">
        <f t="shared" si="28"/>
        <v>225</v>
      </c>
      <c r="Z247" s="25">
        <v>0</v>
      </c>
      <c r="AA247" s="25">
        <v>0</v>
      </c>
      <c r="AB247" s="25">
        <f t="shared" si="22"/>
        <v>0</v>
      </c>
      <c r="AD247" s="26">
        <v>8</v>
      </c>
      <c r="AE247" s="26" t="s">
        <v>83</v>
      </c>
    </row>
    <row r="248" spans="1:41">
      <c r="A248" s="17">
        <v>42701</v>
      </c>
      <c r="B248" s="18">
        <v>0.33333333333333298</v>
      </c>
      <c r="C248" s="18">
        <v>0.625</v>
      </c>
      <c r="D248" s="19">
        <v>15</v>
      </c>
      <c r="E248" s="19">
        <v>13</v>
      </c>
      <c r="F248" s="19">
        <v>13</v>
      </c>
      <c r="G248" s="5">
        <f>INDEX('Carta Psicrométrica'!B$3:AO$49,MATCH(datos!F248,'Carta Psicrométrica'!A$3:A$49,0),MATCH(datos!E248,'Carta Psicrométrica'!B$2:AO$2,0))</f>
        <v>0</v>
      </c>
      <c r="H248" s="20">
        <v>18</v>
      </c>
      <c r="I248" s="20">
        <v>8</v>
      </c>
      <c r="J248" s="6">
        <v>1022</v>
      </c>
      <c r="K248" s="6">
        <f t="shared" si="26"/>
        <v>766.5</v>
      </c>
      <c r="L248" s="21">
        <v>10</v>
      </c>
      <c r="M248" s="21">
        <v>11</v>
      </c>
      <c r="N248" s="21">
        <v>13</v>
      </c>
      <c r="O248" s="21">
        <v>14</v>
      </c>
      <c r="P248" s="21">
        <v>15</v>
      </c>
      <c r="Q248" s="22">
        <v>110.22</v>
      </c>
      <c r="R248" s="22">
        <v>108.76</v>
      </c>
      <c r="S248" s="23">
        <f t="shared" si="23"/>
        <v>1.4599999999999937</v>
      </c>
      <c r="T248" s="22">
        <v>11</v>
      </c>
      <c r="U248" s="22">
        <v>7</v>
      </c>
      <c r="V248" s="24">
        <v>2</v>
      </c>
      <c r="W248" s="24" t="str">
        <f t="shared" si="27"/>
        <v>Brisa Suave</v>
      </c>
      <c r="X248" s="24" t="s">
        <v>56</v>
      </c>
      <c r="Y248" s="24">
        <f t="shared" si="28"/>
        <v>67.5</v>
      </c>
      <c r="Z248" s="25">
        <v>0</v>
      </c>
      <c r="AA248" s="25">
        <v>0</v>
      </c>
      <c r="AB248" s="25">
        <f t="shared" si="22"/>
        <v>0</v>
      </c>
      <c r="AD248" s="26">
        <v>4</v>
      </c>
      <c r="AE248" s="26" t="s">
        <v>93</v>
      </c>
    </row>
    <row r="249" spans="1:41">
      <c r="A249" s="17">
        <v>42702</v>
      </c>
      <c r="B249" s="18">
        <v>0.33333333333333298</v>
      </c>
      <c r="C249" s="18">
        <v>0.625</v>
      </c>
      <c r="D249" s="19">
        <v>5</v>
      </c>
      <c r="E249" s="19">
        <v>6</v>
      </c>
      <c r="F249" s="19">
        <v>4</v>
      </c>
      <c r="G249" s="5">
        <f>INDEX('Carta Psicrométrica'!B$3:AO$49,MATCH(datos!F249,'Carta Psicrométrica'!A$3:A$49,0),MATCH(datos!E249,'Carta Psicrométrica'!B$2:AO$2,0))</f>
        <v>11</v>
      </c>
      <c r="H249" s="20">
        <v>20</v>
      </c>
      <c r="I249" s="20">
        <v>4</v>
      </c>
      <c r="J249" s="6">
        <v>1018</v>
      </c>
      <c r="K249" s="6">
        <f t="shared" si="26"/>
        <v>763.5</v>
      </c>
      <c r="L249" s="21">
        <v>9</v>
      </c>
      <c r="M249" s="21">
        <v>11</v>
      </c>
      <c r="N249" s="21">
        <v>12</v>
      </c>
      <c r="O249" s="21">
        <v>13</v>
      </c>
      <c r="P249" s="21">
        <v>15</v>
      </c>
      <c r="Q249" s="22">
        <v>108.76</v>
      </c>
      <c r="R249" s="22">
        <v>103</v>
      </c>
      <c r="S249" s="23">
        <f t="shared" si="23"/>
        <v>5.7600000000000051</v>
      </c>
      <c r="T249" s="22">
        <v>11</v>
      </c>
      <c r="U249" s="22">
        <v>5</v>
      </c>
      <c r="V249" s="24">
        <v>7</v>
      </c>
      <c r="W249" s="24" t="str">
        <f t="shared" si="27"/>
        <v>Viento Fuerte</v>
      </c>
      <c r="X249" s="24" t="s">
        <v>58</v>
      </c>
      <c r="Y249" s="24">
        <f t="shared" si="28"/>
        <v>270</v>
      </c>
      <c r="Z249" s="25">
        <v>0</v>
      </c>
      <c r="AA249" s="25">
        <v>0</v>
      </c>
      <c r="AB249" s="25">
        <f t="shared" si="22"/>
        <v>0</v>
      </c>
      <c r="AD249" s="26">
        <v>0</v>
      </c>
      <c r="AE249" s="26">
        <v>0</v>
      </c>
    </row>
    <row r="250" spans="1:41">
      <c r="A250" s="17">
        <v>42703</v>
      </c>
      <c r="B250" s="18">
        <v>0.33333333333333298</v>
      </c>
      <c r="C250" s="18">
        <v>0.625</v>
      </c>
      <c r="D250" s="19">
        <v>7</v>
      </c>
      <c r="E250" s="19">
        <v>7</v>
      </c>
      <c r="F250" s="19">
        <v>5</v>
      </c>
      <c r="G250" s="5">
        <f>INDEX('Carta Psicrométrica'!B$3:AO$49,MATCH(datos!F250,'Carta Psicrométrica'!A$3:A$49,0),MATCH(datos!E250,'Carta Psicrométrica'!B$2:AO$2,0))</f>
        <v>2</v>
      </c>
      <c r="H250" s="20">
        <v>15</v>
      </c>
      <c r="I250" s="20">
        <v>5</v>
      </c>
      <c r="J250" s="6">
        <v>1018</v>
      </c>
      <c r="K250" s="6">
        <v>763</v>
      </c>
      <c r="L250" s="21">
        <v>9</v>
      </c>
      <c r="M250" s="21">
        <v>10</v>
      </c>
      <c r="N250" s="21">
        <v>12</v>
      </c>
      <c r="O250" s="21">
        <v>13</v>
      </c>
      <c r="P250" s="21">
        <v>15</v>
      </c>
      <c r="Q250" s="22">
        <v>103</v>
      </c>
      <c r="R250" s="22">
        <v>101.92</v>
      </c>
      <c r="S250" s="23">
        <f t="shared" si="23"/>
        <v>1.8419999999999987</v>
      </c>
      <c r="T250" s="22">
        <v>6</v>
      </c>
      <c r="U250" s="22">
        <v>5</v>
      </c>
      <c r="V250" s="24">
        <v>1</v>
      </c>
      <c r="W250" s="24" t="str">
        <f t="shared" si="27"/>
        <v>Ventolina</v>
      </c>
      <c r="X250" s="24" t="s">
        <v>51</v>
      </c>
      <c r="Y250" s="24">
        <f t="shared" si="28"/>
        <v>90</v>
      </c>
      <c r="Z250" s="25">
        <v>0.03</v>
      </c>
      <c r="AA250" s="25">
        <v>0.4</v>
      </c>
      <c r="AB250" s="25">
        <f t="shared" si="22"/>
        <v>0.7619999999999999</v>
      </c>
      <c r="AD250" s="26">
        <v>8</v>
      </c>
      <c r="AE250" s="26" t="s">
        <v>97</v>
      </c>
    </row>
    <row r="251" spans="1:41">
      <c r="A251" s="17">
        <v>42704</v>
      </c>
      <c r="B251" s="18">
        <v>0.33333333333333298</v>
      </c>
      <c r="C251" s="18">
        <v>0.625</v>
      </c>
      <c r="D251" s="19">
        <v>0</v>
      </c>
      <c r="E251" s="19">
        <v>1</v>
      </c>
      <c r="F251" s="19">
        <v>-2</v>
      </c>
      <c r="G251" s="5" t="e">
        <f>INDEX('Carta Psicrométrica'!B$3:AO$49,MATCH(datos!F251,'Carta Psicrométrica'!A$3:A$49,0),MATCH(datos!E251,'Carta Psicrométrica'!B$2:AO$2,0))</f>
        <v>#N/A</v>
      </c>
      <c r="H251" s="20">
        <v>12</v>
      </c>
      <c r="I251" s="20">
        <v>-2</v>
      </c>
      <c r="J251" s="6">
        <v>1026</v>
      </c>
      <c r="K251" s="6">
        <f t="shared" ref="K251:K282" si="29">J251*0.75</f>
        <v>769.5</v>
      </c>
      <c r="L251" s="21">
        <v>7</v>
      </c>
      <c r="M251" s="21">
        <v>10</v>
      </c>
      <c r="N251" s="21">
        <v>12</v>
      </c>
      <c r="O251" s="21">
        <v>13</v>
      </c>
      <c r="P251" s="21">
        <v>15</v>
      </c>
      <c r="Q251" s="22">
        <v>101.92</v>
      </c>
      <c r="R251" s="22">
        <v>98.35</v>
      </c>
      <c r="S251" s="23">
        <f t="shared" si="23"/>
        <v>3.5700000000000074</v>
      </c>
      <c r="U251" s="22">
        <v>-2</v>
      </c>
      <c r="V251" s="24">
        <v>0</v>
      </c>
      <c r="W251" s="24" t="str">
        <f t="shared" si="27"/>
        <v>Calma</v>
      </c>
      <c r="X251" s="24" t="s">
        <v>51</v>
      </c>
      <c r="Y251" s="24">
        <f t="shared" si="28"/>
        <v>90</v>
      </c>
      <c r="Z251" s="25">
        <v>0</v>
      </c>
      <c r="AB251" s="25">
        <v>0</v>
      </c>
      <c r="AD251" s="26">
        <v>0</v>
      </c>
      <c r="AE251" s="26">
        <v>0</v>
      </c>
    </row>
    <row r="252" spans="1:41">
      <c r="A252" s="17">
        <v>42705</v>
      </c>
      <c r="B252" s="18">
        <v>0.33333333333333298</v>
      </c>
      <c r="C252" s="18">
        <v>0.625</v>
      </c>
      <c r="D252" s="19">
        <v>0</v>
      </c>
      <c r="E252" s="19">
        <v>0</v>
      </c>
      <c r="F252" s="19">
        <v>-2</v>
      </c>
      <c r="G252" s="5" t="e">
        <f>INDEX('Carta Psicrométrica'!B$3:AO$49,MATCH(datos!F252,'Carta Psicrométrica'!A$3:A$49,0),MATCH(datos!E252,'Carta Psicrométrica'!B$2:AO$2,0))</f>
        <v>#N/A</v>
      </c>
      <c r="H252" s="20">
        <v>10</v>
      </c>
      <c r="I252" s="20">
        <v>-2</v>
      </c>
      <c r="J252" s="6">
        <v>1026</v>
      </c>
      <c r="K252" s="6">
        <f t="shared" si="29"/>
        <v>769.5</v>
      </c>
      <c r="L252" s="21">
        <v>4</v>
      </c>
      <c r="M252" s="21">
        <v>12</v>
      </c>
      <c r="N252" s="21">
        <v>10</v>
      </c>
      <c r="O252" s="21">
        <v>12</v>
      </c>
      <c r="P252" s="21">
        <v>15</v>
      </c>
      <c r="Q252" s="22">
        <v>98.35</v>
      </c>
      <c r="R252" s="22">
        <v>98.35</v>
      </c>
      <c r="S252" s="23">
        <f t="shared" si="23"/>
        <v>0</v>
      </c>
      <c r="T252" s="22">
        <v>1</v>
      </c>
      <c r="U252" s="22">
        <v>-1</v>
      </c>
      <c r="V252" s="24">
        <v>0</v>
      </c>
      <c r="W252" s="24" t="str">
        <f t="shared" si="27"/>
        <v>Calma</v>
      </c>
      <c r="X252" s="24" t="s">
        <v>51</v>
      </c>
      <c r="Y252" s="24">
        <f t="shared" si="28"/>
        <v>90</v>
      </c>
      <c r="Z252" s="25">
        <v>0</v>
      </c>
      <c r="AA252" s="25">
        <v>0</v>
      </c>
      <c r="AB252" s="25">
        <f t="shared" ref="AB252:AB293" si="30">Z252*25.4</f>
        <v>0</v>
      </c>
      <c r="AC252" s="25">
        <v>0</v>
      </c>
      <c r="AD252" s="26">
        <v>0</v>
      </c>
      <c r="AE252" s="26">
        <v>0</v>
      </c>
    </row>
    <row r="253" spans="1:41">
      <c r="A253" s="17">
        <v>42706</v>
      </c>
      <c r="B253" s="18">
        <v>0.33333333333333298</v>
      </c>
      <c r="C253" s="18">
        <v>0.625</v>
      </c>
      <c r="D253" s="19">
        <v>4</v>
      </c>
      <c r="E253" s="19">
        <v>5</v>
      </c>
      <c r="F253" s="19">
        <v>1</v>
      </c>
      <c r="G253" s="5">
        <f>INDEX('Carta Psicrométrica'!B$3:AO$49,MATCH(datos!F253,'Carta Psicrométrica'!A$3:A$49,0),MATCH(datos!E253,'Carta Psicrométrica'!B$2:AO$2,0))</f>
        <v>13</v>
      </c>
      <c r="H253" s="20">
        <v>14</v>
      </c>
      <c r="I253" s="20">
        <v>-1</v>
      </c>
      <c r="J253" s="6">
        <v>1026</v>
      </c>
      <c r="K253" s="6">
        <f t="shared" si="29"/>
        <v>769.5</v>
      </c>
      <c r="L253" s="21">
        <v>5</v>
      </c>
      <c r="M253" s="21">
        <v>14</v>
      </c>
      <c r="N253" s="21">
        <v>10</v>
      </c>
      <c r="O253" s="21">
        <v>12</v>
      </c>
      <c r="P253" s="21">
        <v>15</v>
      </c>
      <c r="Q253" s="22">
        <v>98.35</v>
      </c>
      <c r="R253" s="22">
        <v>95.74</v>
      </c>
      <c r="S253" s="23">
        <f t="shared" si="23"/>
        <v>2.6099999999999994</v>
      </c>
      <c r="T253" s="22">
        <v>2</v>
      </c>
      <c r="U253" s="22">
        <v>-1</v>
      </c>
      <c r="V253" s="24">
        <v>0</v>
      </c>
      <c r="W253" s="24" t="str">
        <f t="shared" si="27"/>
        <v>Calma</v>
      </c>
      <c r="X253" s="24" t="s">
        <v>51</v>
      </c>
      <c r="Y253" s="24">
        <f t="shared" si="28"/>
        <v>90</v>
      </c>
      <c r="Z253" s="25">
        <v>0</v>
      </c>
      <c r="AA253" s="25">
        <v>0</v>
      </c>
      <c r="AB253" s="25">
        <f t="shared" si="30"/>
        <v>0</v>
      </c>
      <c r="AC253" s="25">
        <v>0</v>
      </c>
      <c r="AD253" s="26">
        <v>4</v>
      </c>
      <c r="AE253" s="26" t="s">
        <v>102</v>
      </c>
    </row>
    <row r="254" spans="1:41">
      <c r="A254" s="17">
        <v>42707</v>
      </c>
      <c r="B254" s="18">
        <v>0.33333333333333298</v>
      </c>
      <c r="C254" s="18">
        <v>0.625</v>
      </c>
      <c r="D254" s="19">
        <v>4</v>
      </c>
      <c r="E254" s="19">
        <v>6</v>
      </c>
      <c r="F254" s="19">
        <v>2</v>
      </c>
      <c r="G254" s="5">
        <f>INDEX('Carta Psicrométrica'!B$3:AO$49,MATCH(datos!F254,'Carta Psicrométrica'!A$3:A$49,0),MATCH(datos!E254,'Carta Psicrométrica'!B$2:AO$2,0))</f>
        <v>1</v>
      </c>
      <c r="H254" s="20">
        <v>16</v>
      </c>
      <c r="I254" s="20">
        <v>4</v>
      </c>
      <c r="J254" s="6">
        <v>1020</v>
      </c>
      <c r="K254" s="6">
        <f t="shared" si="29"/>
        <v>765</v>
      </c>
      <c r="L254" s="21">
        <v>7</v>
      </c>
      <c r="M254" s="21">
        <v>15</v>
      </c>
      <c r="N254" s="21">
        <v>10</v>
      </c>
      <c r="O254" s="21">
        <v>12</v>
      </c>
      <c r="P254" s="21">
        <v>14</v>
      </c>
      <c r="Q254" s="22">
        <v>95.74</v>
      </c>
      <c r="R254" s="22">
        <v>97.9</v>
      </c>
      <c r="S254" s="23">
        <f t="shared" si="23"/>
        <v>0.88799999999999102</v>
      </c>
      <c r="T254" s="22">
        <v>7</v>
      </c>
      <c r="U254" s="22">
        <v>2</v>
      </c>
      <c r="V254" s="24">
        <v>4</v>
      </c>
      <c r="W254" s="24" t="str">
        <f t="shared" si="27"/>
        <v>Brisa Moderada</v>
      </c>
      <c r="X254" s="24" t="s">
        <v>62</v>
      </c>
      <c r="Y254" s="24">
        <f t="shared" si="28"/>
        <v>157.5</v>
      </c>
      <c r="Z254" s="25">
        <v>0.12</v>
      </c>
      <c r="AA254" s="25">
        <v>0.56999999999999995</v>
      </c>
      <c r="AB254" s="25">
        <f t="shared" si="30"/>
        <v>3.0479999999999996</v>
      </c>
      <c r="AD254" s="26">
        <v>8</v>
      </c>
      <c r="AE254" s="26" t="s">
        <v>83</v>
      </c>
    </row>
    <row r="255" spans="1:41">
      <c r="A255" s="17">
        <v>42708</v>
      </c>
      <c r="B255" s="18">
        <v>0.33333333333333298</v>
      </c>
      <c r="C255" s="18">
        <v>0.625</v>
      </c>
      <c r="D255" s="19">
        <v>3</v>
      </c>
      <c r="E255" s="19">
        <v>5</v>
      </c>
      <c r="F255" s="19">
        <v>1</v>
      </c>
      <c r="G255" s="5">
        <f>INDEX('Carta Psicrométrica'!B$3:AO$49,MATCH(datos!F255,'Carta Psicrométrica'!A$3:A$49,0),MATCH(datos!E255,'Carta Psicrométrica'!B$2:AO$2,0))</f>
        <v>13</v>
      </c>
      <c r="H255" s="20">
        <v>9</v>
      </c>
      <c r="I255" s="20">
        <v>2</v>
      </c>
      <c r="J255" s="6">
        <v>1024</v>
      </c>
      <c r="K255" s="6">
        <f t="shared" si="29"/>
        <v>768</v>
      </c>
      <c r="L255" s="21">
        <v>6</v>
      </c>
      <c r="M255" s="21">
        <v>16</v>
      </c>
      <c r="N255" s="21">
        <v>10</v>
      </c>
      <c r="O255" s="21">
        <v>12</v>
      </c>
      <c r="P255" s="21">
        <v>15</v>
      </c>
      <c r="Q255" s="22">
        <v>97.9</v>
      </c>
      <c r="R255" s="22">
        <v>100.01</v>
      </c>
      <c r="S255" s="23">
        <f t="shared" si="23"/>
        <v>1.7000000000000028</v>
      </c>
      <c r="T255" s="22">
        <v>7</v>
      </c>
      <c r="U255" s="22">
        <v>4</v>
      </c>
      <c r="V255" s="24">
        <v>1</v>
      </c>
      <c r="W255" s="24" t="str">
        <f t="shared" si="27"/>
        <v>Ventolina</v>
      </c>
      <c r="X255" s="24" t="s">
        <v>62</v>
      </c>
      <c r="Y255" s="24">
        <f t="shared" si="28"/>
        <v>157.5</v>
      </c>
      <c r="Z255" s="25">
        <v>0.15</v>
      </c>
      <c r="AA255" s="25">
        <v>0.71</v>
      </c>
      <c r="AB255" s="25">
        <f t="shared" si="30"/>
        <v>3.8099999999999996</v>
      </c>
      <c r="AD255" s="26">
        <v>0</v>
      </c>
      <c r="AE255" s="26">
        <v>0</v>
      </c>
    </row>
    <row r="256" spans="1:41">
      <c r="A256" s="17">
        <v>42709</v>
      </c>
      <c r="B256" s="18">
        <v>0.33333333333333298</v>
      </c>
      <c r="C256" s="18">
        <v>0.625</v>
      </c>
      <c r="D256" s="19">
        <v>3</v>
      </c>
      <c r="E256" s="19">
        <v>5</v>
      </c>
      <c r="F256" s="19">
        <v>1</v>
      </c>
      <c r="G256" s="5">
        <f>INDEX('Carta Psicrométrica'!B$3:AO$49,MATCH(datos!F256,'Carta Psicrométrica'!A$3:A$49,0),MATCH(datos!E256,'Carta Psicrométrica'!B$2:AO$2,0))</f>
        <v>13</v>
      </c>
      <c r="H256" s="20">
        <v>12</v>
      </c>
      <c r="I256" s="20">
        <v>0</v>
      </c>
      <c r="J256" s="6">
        <v>1024</v>
      </c>
      <c r="K256" s="6">
        <f t="shared" si="29"/>
        <v>768</v>
      </c>
      <c r="L256" s="21">
        <v>9</v>
      </c>
      <c r="M256" s="21">
        <v>15</v>
      </c>
      <c r="N256" s="21">
        <v>10</v>
      </c>
      <c r="O256" s="21">
        <v>11</v>
      </c>
      <c r="P256" s="21">
        <v>14</v>
      </c>
      <c r="Q256" s="22">
        <v>100.01</v>
      </c>
      <c r="R256" s="22">
        <v>100.01</v>
      </c>
      <c r="S256" s="23">
        <f t="shared" si="23"/>
        <v>0</v>
      </c>
      <c r="T256" s="22">
        <v>9</v>
      </c>
      <c r="U256" s="22">
        <v>2</v>
      </c>
      <c r="V256" s="24">
        <v>1</v>
      </c>
      <c r="W256" s="24" t="str">
        <f t="shared" si="27"/>
        <v>Ventolina</v>
      </c>
      <c r="X256" s="24" t="s">
        <v>65</v>
      </c>
      <c r="Y256" s="24">
        <f t="shared" si="28"/>
        <v>135.5</v>
      </c>
      <c r="Z256" s="25">
        <v>0</v>
      </c>
      <c r="AA256" s="25">
        <v>0</v>
      </c>
      <c r="AB256" s="25">
        <f t="shared" si="30"/>
        <v>0</v>
      </c>
      <c r="AC256" s="25">
        <v>0</v>
      </c>
      <c r="AD256" s="26">
        <v>0</v>
      </c>
      <c r="AE256" s="26">
        <v>0</v>
      </c>
    </row>
    <row r="257" spans="1:40">
      <c r="A257" s="17">
        <v>42710</v>
      </c>
      <c r="B257" s="18">
        <v>0.33333333333333298</v>
      </c>
      <c r="C257" s="18">
        <v>0.625</v>
      </c>
      <c r="D257" s="19">
        <v>6</v>
      </c>
      <c r="E257" s="19">
        <v>8</v>
      </c>
      <c r="F257" s="19">
        <v>5</v>
      </c>
      <c r="G257" s="5">
        <f>INDEX('Carta Psicrométrica'!B$3:AO$49,MATCH(datos!F257,'Carta Psicrométrica'!A$3:A$49,0),MATCH(datos!E257,'Carta Psicrométrica'!B$2:AO$2,0))</f>
        <v>0</v>
      </c>
      <c r="H257" s="20">
        <v>15</v>
      </c>
      <c r="I257" s="20">
        <v>3</v>
      </c>
      <c r="J257" s="6">
        <v>1022</v>
      </c>
      <c r="K257" s="6">
        <f t="shared" si="29"/>
        <v>766.5</v>
      </c>
      <c r="L257" s="21">
        <v>5</v>
      </c>
      <c r="M257" s="21">
        <v>6</v>
      </c>
      <c r="N257" s="21">
        <v>9</v>
      </c>
      <c r="O257" s="21">
        <v>11</v>
      </c>
      <c r="P257" s="21">
        <v>14</v>
      </c>
      <c r="Q257" s="22">
        <v>100.01</v>
      </c>
      <c r="R257" s="22">
        <v>98</v>
      </c>
      <c r="S257" s="23">
        <f t="shared" si="23"/>
        <v>2.0100000000000051</v>
      </c>
      <c r="T257" s="22">
        <v>7</v>
      </c>
      <c r="U257" s="22">
        <v>2</v>
      </c>
      <c r="V257" s="24">
        <v>3</v>
      </c>
      <c r="W257" s="24" t="str">
        <f t="shared" si="27"/>
        <v>Brisa Leve</v>
      </c>
      <c r="X257" s="24" t="s">
        <v>58</v>
      </c>
      <c r="Y257" s="24">
        <f t="shared" si="28"/>
        <v>270</v>
      </c>
      <c r="Z257" s="25">
        <v>0</v>
      </c>
      <c r="AA257" s="25">
        <v>0</v>
      </c>
      <c r="AB257" s="25">
        <f t="shared" si="30"/>
        <v>0</v>
      </c>
      <c r="AC257" s="25">
        <v>0</v>
      </c>
      <c r="AD257" s="26">
        <v>2</v>
      </c>
      <c r="AE257" s="26" t="s">
        <v>70</v>
      </c>
    </row>
    <row r="258" spans="1:40">
      <c r="A258" s="17">
        <v>42711</v>
      </c>
      <c r="B258" s="18">
        <v>0.33333333333333298</v>
      </c>
      <c r="C258" s="18">
        <v>0.625</v>
      </c>
      <c r="D258" s="19">
        <v>10</v>
      </c>
      <c r="E258" s="19">
        <v>9</v>
      </c>
      <c r="F258" s="19">
        <v>7</v>
      </c>
      <c r="G258" s="5">
        <f>INDEX('Carta Psicrométrica'!B$3:AO$49,MATCH(datos!F258,'Carta Psicrométrica'!A$3:A$49,0),MATCH(datos!E258,'Carta Psicrométrica'!B$2:AO$2,0))</f>
        <v>0</v>
      </c>
      <c r="H258" s="20">
        <v>18</v>
      </c>
      <c r="I258" s="20">
        <v>7</v>
      </c>
      <c r="J258" s="6">
        <v>0.10199999999999999</v>
      </c>
      <c r="K258" s="6">
        <f t="shared" si="29"/>
        <v>7.6499999999999999E-2</v>
      </c>
      <c r="L258" s="21">
        <v>7</v>
      </c>
      <c r="M258" s="21">
        <v>16</v>
      </c>
      <c r="N258" s="21">
        <v>9</v>
      </c>
      <c r="O258" s="21">
        <v>11</v>
      </c>
      <c r="P258" s="21">
        <v>14</v>
      </c>
      <c r="Q258" s="22">
        <v>98</v>
      </c>
      <c r="R258" s="22">
        <v>96</v>
      </c>
      <c r="S258" s="23">
        <f t="shared" si="23"/>
        <v>2</v>
      </c>
      <c r="T258" s="22">
        <v>10</v>
      </c>
      <c r="U258" s="22">
        <v>4</v>
      </c>
      <c r="V258" s="24">
        <v>1</v>
      </c>
      <c r="W258" s="24" t="str">
        <f t="shared" si="27"/>
        <v>Ventolina</v>
      </c>
      <c r="X258" s="24" t="s">
        <v>51</v>
      </c>
      <c r="Y258" s="24">
        <f t="shared" si="28"/>
        <v>90</v>
      </c>
      <c r="Z258" s="25">
        <v>0</v>
      </c>
      <c r="AA258" s="25">
        <v>0</v>
      </c>
      <c r="AB258" s="25">
        <f t="shared" si="30"/>
        <v>0</v>
      </c>
      <c r="AC258" s="25">
        <v>0</v>
      </c>
      <c r="AD258" s="26">
        <v>8</v>
      </c>
      <c r="AE258" s="26" t="s">
        <v>102</v>
      </c>
      <c r="AN258" s="98" t="s">
        <v>91</v>
      </c>
    </row>
    <row r="259" spans="1:40">
      <c r="A259" s="17">
        <v>42712</v>
      </c>
      <c r="B259" s="18">
        <v>0.33333333333333298</v>
      </c>
      <c r="C259" s="18">
        <v>0.625</v>
      </c>
      <c r="D259" s="19">
        <v>2</v>
      </c>
      <c r="E259" s="19">
        <v>3</v>
      </c>
      <c r="F259" s="19">
        <v>0</v>
      </c>
      <c r="G259" s="5">
        <f>INDEX('Carta Psicrométrica'!B$3:AO$49,MATCH(datos!F259,'Carta Psicrométrica'!A$3:A$49,0),MATCH(datos!E259,'Carta Psicrométrica'!B$2:AO$2,0))</f>
        <v>4</v>
      </c>
      <c r="H259" s="20">
        <v>14</v>
      </c>
      <c r="I259" s="20">
        <v>2</v>
      </c>
      <c r="J259" s="6">
        <v>1030</v>
      </c>
      <c r="K259" s="6">
        <f t="shared" si="29"/>
        <v>772.5</v>
      </c>
      <c r="L259" s="21">
        <v>7</v>
      </c>
      <c r="M259" s="21">
        <v>16</v>
      </c>
      <c r="N259" s="21">
        <v>9</v>
      </c>
      <c r="O259" s="21">
        <v>10</v>
      </c>
      <c r="P259" s="21">
        <v>13</v>
      </c>
      <c r="Q259" s="22">
        <v>96</v>
      </c>
      <c r="R259" s="22">
        <v>95.34</v>
      </c>
      <c r="S259" s="23">
        <f t="shared" si="23"/>
        <v>0.65999999999999659</v>
      </c>
      <c r="T259" s="22">
        <v>10</v>
      </c>
      <c r="U259" s="22">
        <v>5</v>
      </c>
      <c r="V259" s="24">
        <v>3</v>
      </c>
      <c r="W259" s="24" t="str">
        <f t="shared" si="27"/>
        <v>Brisa Leve</v>
      </c>
      <c r="X259" s="24" t="s">
        <v>58</v>
      </c>
      <c r="Y259" s="24">
        <f t="shared" si="28"/>
        <v>270</v>
      </c>
      <c r="Z259" s="25">
        <v>0</v>
      </c>
      <c r="AA259" s="25">
        <v>0</v>
      </c>
      <c r="AB259" s="25">
        <f t="shared" si="30"/>
        <v>0</v>
      </c>
      <c r="AC259" s="25">
        <v>0</v>
      </c>
      <c r="AD259" s="26">
        <v>8</v>
      </c>
      <c r="AE259" s="26" t="s">
        <v>97</v>
      </c>
    </row>
    <row r="260" spans="1:40">
      <c r="A260" s="17">
        <v>42713</v>
      </c>
      <c r="B260" s="18">
        <v>0.33333333333333298</v>
      </c>
      <c r="C260" s="18">
        <v>0.625</v>
      </c>
      <c r="D260" s="19">
        <v>0</v>
      </c>
      <c r="E260" s="19">
        <v>3</v>
      </c>
      <c r="F260" s="19">
        <v>-1</v>
      </c>
      <c r="G260" s="5">
        <f>INDEX('Carta Psicrométrica'!B$3:AO$49,MATCH(datos!F260,'Carta Psicrométrica'!A$3:A$49,0),MATCH(datos!E260,'Carta Psicrométrica'!B$2:AO$2,0))</f>
        <v>39</v>
      </c>
      <c r="H260" s="20">
        <v>6</v>
      </c>
      <c r="I260" s="20">
        <v>-2</v>
      </c>
      <c r="J260" s="6">
        <v>1032</v>
      </c>
      <c r="K260" s="6">
        <f t="shared" si="29"/>
        <v>774</v>
      </c>
      <c r="L260" s="21">
        <v>5</v>
      </c>
      <c r="M260" s="21">
        <v>15</v>
      </c>
      <c r="N260" s="21">
        <v>10</v>
      </c>
      <c r="O260" s="21">
        <v>11</v>
      </c>
      <c r="P260" s="21">
        <v>13</v>
      </c>
      <c r="Q260" s="22">
        <v>95.34</v>
      </c>
      <c r="R260" s="22">
        <v>93.81</v>
      </c>
      <c r="S260" s="23">
        <f t="shared" si="23"/>
        <v>1.5300000000000011</v>
      </c>
      <c r="T260" s="22">
        <v>9</v>
      </c>
      <c r="U260" s="22">
        <v>0</v>
      </c>
      <c r="V260" s="24">
        <v>1</v>
      </c>
      <c r="W260" s="24" t="str">
        <f t="shared" si="27"/>
        <v>Ventolina</v>
      </c>
      <c r="X260" s="24" t="s">
        <v>58</v>
      </c>
      <c r="Y260" s="24">
        <f t="shared" si="28"/>
        <v>270</v>
      </c>
      <c r="Z260" s="25">
        <v>0</v>
      </c>
      <c r="AA260" s="25">
        <v>0</v>
      </c>
      <c r="AB260" s="25">
        <f t="shared" si="30"/>
        <v>0</v>
      </c>
      <c r="AC260" s="25">
        <v>0</v>
      </c>
      <c r="AD260" s="26">
        <v>8</v>
      </c>
      <c r="AE260" s="26" t="s">
        <v>104</v>
      </c>
    </row>
    <row r="261" spans="1:40">
      <c r="A261" s="17">
        <v>42714</v>
      </c>
      <c r="B261" s="18">
        <v>0.33333333333333298</v>
      </c>
      <c r="C261" s="18">
        <v>0.625</v>
      </c>
      <c r="D261" s="19">
        <v>0</v>
      </c>
      <c r="E261" s="19">
        <v>3</v>
      </c>
      <c r="F261" s="19">
        <v>-1</v>
      </c>
      <c r="G261" s="5">
        <f>INDEX('Carta Psicrométrica'!B$3:AO$49,MATCH(datos!F261,'Carta Psicrométrica'!A$3:A$49,0),MATCH(datos!E261,'Carta Psicrométrica'!B$2:AO$2,0))</f>
        <v>39</v>
      </c>
      <c r="H261" s="20">
        <v>3</v>
      </c>
      <c r="I261" s="20">
        <v>-1</v>
      </c>
      <c r="J261" s="6">
        <v>1032</v>
      </c>
      <c r="K261" s="6">
        <f t="shared" si="29"/>
        <v>774</v>
      </c>
      <c r="L261" s="21">
        <v>5</v>
      </c>
      <c r="M261" s="21">
        <v>15</v>
      </c>
      <c r="N261" s="21">
        <v>9</v>
      </c>
      <c r="O261" s="21">
        <v>10</v>
      </c>
      <c r="P261" s="21">
        <v>14</v>
      </c>
      <c r="Q261" s="22">
        <v>93.81</v>
      </c>
      <c r="R261" s="22">
        <v>93.8</v>
      </c>
      <c r="S261" s="23">
        <f t="shared" ref="S261:S322" si="31">IF(AB261=0,Q261-R261,Q261-(R261-AB261))</f>
        <v>1.0000000000005116E-2</v>
      </c>
      <c r="T261" s="22">
        <v>0</v>
      </c>
      <c r="U261" s="22">
        <v>0</v>
      </c>
      <c r="V261" s="24">
        <v>0</v>
      </c>
      <c r="W261" s="24" t="str">
        <f t="shared" si="27"/>
        <v>Calma</v>
      </c>
      <c r="X261" s="24" t="s">
        <v>51</v>
      </c>
      <c r="Y261" s="24">
        <f t="shared" si="28"/>
        <v>90</v>
      </c>
      <c r="Z261" s="25">
        <v>0</v>
      </c>
      <c r="AA261" s="25">
        <v>0</v>
      </c>
      <c r="AB261" s="25">
        <f t="shared" si="30"/>
        <v>0</v>
      </c>
      <c r="AC261" s="25">
        <v>0</v>
      </c>
      <c r="AD261" s="26">
        <v>0</v>
      </c>
      <c r="AE261" s="26">
        <v>0</v>
      </c>
    </row>
    <row r="262" spans="1:40">
      <c r="A262" s="17">
        <v>42715</v>
      </c>
      <c r="B262" s="18">
        <v>0.33333333333333298</v>
      </c>
      <c r="C262" s="18">
        <v>0.625</v>
      </c>
      <c r="D262" s="19">
        <v>8</v>
      </c>
      <c r="E262" s="19">
        <v>9</v>
      </c>
      <c r="F262" s="19">
        <v>6</v>
      </c>
      <c r="G262" s="5">
        <f>INDEX('Carta Psicrométrica'!B$3:AO$49,MATCH(datos!F262,'Carta Psicrométrica'!A$3:A$49,0),MATCH(datos!E262,'Carta Psicrométrica'!B$2:AO$2,0))</f>
        <v>0</v>
      </c>
      <c r="H262" s="20">
        <v>13</v>
      </c>
      <c r="I262" s="20">
        <v>1</v>
      </c>
      <c r="J262" s="6">
        <v>1026</v>
      </c>
      <c r="K262" s="6">
        <f t="shared" si="29"/>
        <v>769.5</v>
      </c>
      <c r="L262" s="21">
        <v>4</v>
      </c>
      <c r="M262" s="21">
        <v>15</v>
      </c>
      <c r="N262" s="21">
        <v>8</v>
      </c>
      <c r="O262" s="21">
        <v>10</v>
      </c>
      <c r="P262" s="21">
        <v>13</v>
      </c>
      <c r="Q262" s="22">
        <v>93.8</v>
      </c>
      <c r="R262" s="22">
        <v>93.8</v>
      </c>
      <c r="S262" s="23">
        <f t="shared" si="31"/>
        <v>0</v>
      </c>
      <c r="T262" s="22">
        <v>4</v>
      </c>
      <c r="U262" s="22">
        <v>0</v>
      </c>
      <c r="V262" s="24">
        <v>0</v>
      </c>
      <c r="W262" s="24" t="str">
        <f t="shared" si="27"/>
        <v>Calma</v>
      </c>
      <c r="X262" s="24" t="s">
        <v>58</v>
      </c>
      <c r="Y262" s="24">
        <f t="shared" si="28"/>
        <v>270</v>
      </c>
      <c r="Z262" s="25">
        <v>0</v>
      </c>
      <c r="AA262" s="25">
        <v>0</v>
      </c>
      <c r="AB262" s="25">
        <f t="shared" si="30"/>
        <v>0</v>
      </c>
      <c r="AC262" s="25">
        <v>0</v>
      </c>
      <c r="AD262" s="26">
        <v>3</v>
      </c>
      <c r="AE262" s="26" t="s">
        <v>92</v>
      </c>
    </row>
    <row r="263" spans="1:40">
      <c r="A263" s="17">
        <v>42716</v>
      </c>
      <c r="B263" s="18">
        <v>0.33333333333333298</v>
      </c>
      <c r="C263" s="18">
        <v>0.625</v>
      </c>
      <c r="D263" s="19">
        <v>5</v>
      </c>
      <c r="E263" s="19">
        <v>6</v>
      </c>
      <c r="F263" s="19">
        <v>3</v>
      </c>
      <c r="G263" s="5">
        <f>INDEX('Carta Psicrométrica'!B$3:AO$49,MATCH(datos!F263,'Carta Psicrométrica'!A$3:A$49,0),MATCH(datos!E263,'Carta Psicrométrica'!B$2:AO$2,0))</f>
        <v>7</v>
      </c>
      <c r="H263" s="20">
        <v>20</v>
      </c>
      <c r="I263" s="20">
        <v>4</v>
      </c>
      <c r="J263" s="6">
        <v>1023</v>
      </c>
      <c r="K263" s="6">
        <f t="shared" si="29"/>
        <v>767.25</v>
      </c>
      <c r="L263" s="21">
        <v>5</v>
      </c>
      <c r="M263" s="21">
        <v>6</v>
      </c>
      <c r="N263" s="21">
        <v>8</v>
      </c>
      <c r="O263" s="21">
        <v>10</v>
      </c>
      <c r="P263" s="21">
        <v>13</v>
      </c>
      <c r="Q263" s="22">
        <v>93.8</v>
      </c>
      <c r="R263" s="22">
        <v>88</v>
      </c>
      <c r="S263" s="23">
        <f t="shared" si="31"/>
        <v>5.7999999999999972</v>
      </c>
      <c r="T263" s="22">
        <v>9</v>
      </c>
      <c r="U263" s="22">
        <v>3</v>
      </c>
      <c r="V263" s="24">
        <v>3</v>
      </c>
      <c r="W263" s="24" t="str">
        <f t="shared" si="27"/>
        <v>Brisa Leve</v>
      </c>
      <c r="X263" s="24" t="s">
        <v>58</v>
      </c>
      <c r="Y263" s="24">
        <f t="shared" si="28"/>
        <v>270</v>
      </c>
      <c r="Z263" s="25">
        <v>0</v>
      </c>
      <c r="AA263" s="25">
        <v>0</v>
      </c>
      <c r="AB263" s="25">
        <f t="shared" si="30"/>
        <v>0</v>
      </c>
      <c r="AC263" s="25">
        <v>0</v>
      </c>
      <c r="AD263" s="26">
        <v>1</v>
      </c>
      <c r="AE263" s="26" t="s">
        <v>70</v>
      </c>
    </row>
    <row r="264" spans="1:40">
      <c r="A264" s="17">
        <v>42717</v>
      </c>
      <c r="B264" s="18">
        <v>0.33333333333333298</v>
      </c>
      <c r="C264" s="18">
        <v>0.625</v>
      </c>
      <c r="D264" s="19">
        <v>8</v>
      </c>
      <c r="E264" s="19">
        <v>9</v>
      </c>
      <c r="F264" s="19">
        <v>7</v>
      </c>
      <c r="G264" s="5">
        <f>INDEX('Carta Psicrométrica'!B$3:AO$49,MATCH(datos!F264,'Carta Psicrométrica'!A$3:A$49,0),MATCH(datos!E264,'Carta Psicrométrica'!B$2:AO$2,0))</f>
        <v>0</v>
      </c>
      <c r="H264" s="20">
        <v>20</v>
      </c>
      <c r="I264" s="20">
        <v>5</v>
      </c>
      <c r="J264" s="6">
        <v>1022</v>
      </c>
      <c r="K264" s="6">
        <f t="shared" si="29"/>
        <v>766.5</v>
      </c>
      <c r="L264" s="21">
        <v>5</v>
      </c>
      <c r="M264" s="21">
        <v>0</v>
      </c>
      <c r="N264" s="21">
        <v>9</v>
      </c>
      <c r="O264" s="21">
        <v>10</v>
      </c>
      <c r="P264" s="21">
        <v>13</v>
      </c>
      <c r="Q264" s="22">
        <v>88</v>
      </c>
      <c r="R264" s="22">
        <v>87</v>
      </c>
      <c r="S264" s="23">
        <f t="shared" si="31"/>
        <v>1</v>
      </c>
      <c r="T264" s="22">
        <v>11</v>
      </c>
      <c r="U264" s="22">
        <v>5</v>
      </c>
      <c r="V264" s="24">
        <v>4</v>
      </c>
      <c r="W264" s="24" t="str">
        <f t="shared" si="27"/>
        <v>Brisa Moderada</v>
      </c>
      <c r="X264" s="24" t="s">
        <v>49</v>
      </c>
      <c r="Y264" s="24">
        <f t="shared" si="28"/>
        <v>247.5</v>
      </c>
      <c r="Z264" s="25">
        <v>0</v>
      </c>
      <c r="AA264" s="25">
        <v>0</v>
      </c>
      <c r="AB264" s="25">
        <f t="shared" si="30"/>
        <v>0</v>
      </c>
      <c r="AC264" s="25">
        <v>0</v>
      </c>
      <c r="AD264" s="26">
        <v>1</v>
      </c>
      <c r="AE264" s="26" t="s">
        <v>70</v>
      </c>
    </row>
    <row r="265" spans="1:40">
      <c r="A265" s="17">
        <v>42718</v>
      </c>
      <c r="B265" s="18">
        <v>0.33333333333333298</v>
      </c>
      <c r="C265" s="18">
        <v>0.625</v>
      </c>
      <c r="D265" s="19">
        <v>10</v>
      </c>
      <c r="E265" s="19">
        <v>12</v>
      </c>
      <c r="F265" s="19">
        <v>8</v>
      </c>
      <c r="G265" s="5">
        <f>INDEX('Carta Psicrométrica'!B$3:AO$49,MATCH(datos!F265,'Carta Psicrométrica'!A$3:A$49,0),MATCH(datos!E265,'Carta Psicrométrica'!B$2:AO$2,0))</f>
        <v>0</v>
      </c>
      <c r="H265" s="20">
        <v>21</v>
      </c>
      <c r="I265" s="20">
        <v>5</v>
      </c>
      <c r="J265" s="6">
        <v>1022</v>
      </c>
      <c r="K265" s="6">
        <f t="shared" si="29"/>
        <v>766.5</v>
      </c>
      <c r="L265" s="21">
        <v>6</v>
      </c>
      <c r="M265" s="21">
        <v>7</v>
      </c>
      <c r="N265" s="21">
        <v>9</v>
      </c>
      <c r="O265" s="21">
        <v>10</v>
      </c>
      <c r="P265" s="21">
        <v>13</v>
      </c>
      <c r="Q265" s="22">
        <v>87</v>
      </c>
      <c r="R265" s="22">
        <v>85</v>
      </c>
      <c r="S265" s="23">
        <f t="shared" si="31"/>
        <v>2</v>
      </c>
      <c r="T265" s="22">
        <v>11</v>
      </c>
      <c r="U265" s="22">
        <v>6</v>
      </c>
      <c r="V265" s="24">
        <v>0</v>
      </c>
      <c r="W265" s="24" t="str">
        <f t="shared" si="27"/>
        <v>Calma</v>
      </c>
      <c r="X265" s="24">
        <v>0</v>
      </c>
      <c r="Y265" s="24" t="str">
        <f t="shared" si="28"/>
        <v>N/A</v>
      </c>
      <c r="Z265" s="25">
        <v>0</v>
      </c>
      <c r="AA265" s="25">
        <v>0</v>
      </c>
      <c r="AB265" s="25">
        <f t="shared" si="30"/>
        <v>0</v>
      </c>
      <c r="AC265" s="25">
        <v>0</v>
      </c>
      <c r="AD265" s="26">
        <v>5</v>
      </c>
      <c r="AE265" s="26" t="s">
        <v>102</v>
      </c>
    </row>
    <row r="266" spans="1:40">
      <c r="A266" s="17">
        <v>42719</v>
      </c>
      <c r="B266" s="18">
        <v>0.33333333333333298</v>
      </c>
      <c r="C266" s="18">
        <v>0.625</v>
      </c>
      <c r="D266" s="19">
        <v>5</v>
      </c>
      <c r="E266" s="19">
        <v>6</v>
      </c>
      <c r="F266" s="19">
        <v>4</v>
      </c>
      <c r="G266" s="5">
        <f>INDEX('Carta Psicrométrica'!B$3:AO$49,MATCH(datos!F266,'Carta Psicrométrica'!A$3:A$49,0),MATCH(datos!E266,'Carta Psicrométrica'!B$2:AO$2,0))</f>
        <v>11</v>
      </c>
      <c r="H266" s="20">
        <v>20</v>
      </c>
      <c r="I266" s="20">
        <v>4</v>
      </c>
      <c r="J266" s="6">
        <v>1026</v>
      </c>
      <c r="K266" s="6">
        <f t="shared" si="29"/>
        <v>769.5</v>
      </c>
      <c r="L266" s="21">
        <v>5</v>
      </c>
      <c r="M266" s="21">
        <v>8</v>
      </c>
      <c r="N266" s="21">
        <v>9</v>
      </c>
      <c r="O266" s="21">
        <v>10</v>
      </c>
      <c r="P266" s="21">
        <v>13</v>
      </c>
      <c r="Q266" s="22">
        <v>85</v>
      </c>
      <c r="R266" s="22">
        <v>84</v>
      </c>
      <c r="S266" s="23">
        <f t="shared" si="31"/>
        <v>1</v>
      </c>
      <c r="T266" s="22">
        <v>11</v>
      </c>
      <c r="U266" s="22">
        <v>6</v>
      </c>
      <c r="V266" s="24">
        <v>1</v>
      </c>
      <c r="W266" s="24" t="str">
        <f t="shared" si="27"/>
        <v>Ventolina</v>
      </c>
      <c r="X266" s="24" t="s">
        <v>49</v>
      </c>
      <c r="Y266" s="24">
        <f t="shared" si="28"/>
        <v>247.5</v>
      </c>
      <c r="Z266" s="25">
        <v>0</v>
      </c>
      <c r="AA266" s="25">
        <v>0</v>
      </c>
      <c r="AB266" s="25">
        <f t="shared" si="30"/>
        <v>0</v>
      </c>
      <c r="AC266" s="25">
        <v>0</v>
      </c>
      <c r="AD266" s="26">
        <v>1</v>
      </c>
      <c r="AE266" s="26" t="s">
        <v>76</v>
      </c>
    </row>
    <row r="267" spans="1:40">
      <c r="A267" s="17">
        <v>42720</v>
      </c>
      <c r="B267" s="18">
        <v>0.33333333333333298</v>
      </c>
      <c r="C267" s="18">
        <v>0.625</v>
      </c>
      <c r="D267" s="19">
        <v>11</v>
      </c>
      <c r="E267" s="19">
        <v>9</v>
      </c>
      <c r="F267" s="19">
        <v>9</v>
      </c>
      <c r="G267" s="5">
        <f>INDEX('Carta Psicrométrica'!B$3:AO$49,MATCH(datos!F267,'Carta Psicrométrica'!A$3:A$49,0),MATCH(datos!E267,'Carta Psicrométrica'!B$2:AO$2,0))</f>
        <v>0</v>
      </c>
      <c r="H267" s="20">
        <v>21</v>
      </c>
      <c r="I267" s="20">
        <v>7</v>
      </c>
      <c r="J267" s="6">
        <v>1026</v>
      </c>
      <c r="K267" s="6">
        <f t="shared" si="29"/>
        <v>769.5</v>
      </c>
      <c r="L267" s="21">
        <v>5</v>
      </c>
      <c r="M267" s="21">
        <v>7</v>
      </c>
      <c r="N267" s="21">
        <v>9</v>
      </c>
      <c r="O267" s="21">
        <v>10</v>
      </c>
      <c r="P267" s="21">
        <v>12</v>
      </c>
      <c r="Q267" s="22">
        <v>84</v>
      </c>
      <c r="R267" s="22">
        <v>82</v>
      </c>
      <c r="S267" s="23">
        <f t="shared" si="31"/>
        <v>2</v>
      </c>
      <c r="T267" s="22">
        <v>10</v>
      </c>
      <c r="U267" s="22">
        <v>5</v>
      </c>
      <c r="V267" s="24">
        <v>1</v>
      </c>
      <c r="W267" s="24" t="str">
        <f t="shared" si="27"/>
        <v>Ventolina</v>
      </c>
      <c r="X267" s="24" t="s">
        <v>49</v>
      </c>
      <c r="Y267" s="24">
        <f t="shared" si="28"/>
        <v>247.5</v>
      </c>
      <c r="Z267" s="25">
        <v>0</v>
      </c>
      <c r="AA267" s="25">
        <v>0</v>
      </c>
      <c r="AB267" s="25">
        <f t="shared" si="30"/>
        <v>0</v>
      </c>
      <c r="AC267" s="25">
        <v>0</v>
      </c>
      <c r="AD267" s="26">
        <v>7</v>
      </c>
      <c r="AE267" s="26" t="s">
        <v>83</v>
      </c>
    </row>
    <row r="268" spans="1:40">
      <c r="A268" s="17">
        <v>42721</v>
      </c>
      <c r="B268" s="18">
        <v>0.33333333333333298</v>
      </c>
      <c r="C268" s="18">
        <v>0.625</v>
      </c>
      <c r="D268" s="19">
        <v>16</v>
      </c>
      <c r="E268" s="19">
        <v>12</v>
      </c>
      <c r="F268" s="19">
        <v>14</v>
      </c>
      <c r="G268" s="5">
        <f>INDEX('Carta Psicrométrica'!B$3:AO$49,MATCH(datos!F268,'Carta Psicrométrica'!A$3:A$49,0),MATCH(datos!E268,'Carta Psicrométrica'!B$2:AO$2,0))</f>
        <v>0</v>
      </c>
      <c r="H268" s="20">
        <v>24</v>
      </c>
      <c r="I268" s="20">
        <v>12</v>
      </c>
      <c r="J268" s="6">
        <v>1015</v>
      </c>
      <c r="K268" s="6">
        <f t="shared" si="29"/>
        <v>761.25</v>
      </c>
      <c r="L268" s="21">
        <v>9</v>
      </c>
      <c r="M268" s="21">
        <v>9</v>
      </c>
      <c r="N268" s="21">
        <v>10</v>
      </c>
      <c r="O268" s="21">
        <v>10</v>
      </c>
      <c r="P268" s="21">
        <v>13</v>
      </c>
      <c r="Q268" s="22">
        <v>82</v>
      </c>
      <c r="R268" s="22">
        <v>76</v>
      </c>
      <c r="S268" s="23">
        <f t="shared" si="31"/>
        <v>6</v>
      </c>
      <c r="T268" s="22">
        <v>11</v>
      </c>
      <c r="U268" s="22">
        <v>6</v>
      </c>
      <c r="V268" s="24">
        <v>5</v>
      </c>
      <c r="W268" s="24" t="str">
        <f t="shared" si="27"/>
        <v>Brisa Fresca</v>
      </c>
      <c r="X268" s="24" t="s">
        <v>58</v>
      </c>
      <c r="Y268" s="24">
        <f t="shared" si="28"/>
        <v>270</v>
      </c>
      <c r="Z268" s="25">
        <v>0</v>
      </c>
      <c r="AA268" s="25">
        <v>0</v>
      </c>
      <c r="AB268" s="25">
        <f t="shared" si="30"/>
        <v>0</v>
      </c>
      <c r="AC268" s="25">
        <v>0</v>
      </c>
      <c r="AD268" s="26">
        <v>1</v>
      </c>
      <c r="AE268" s="26" t="s">
        <v>78</v>
      </c>
    </row>
    <row r="269" spans="1:40">
      <c r="A269" s="17">
        <v>42722</v>
      </c>
      <c r="B269" s="18">
        <v>0.33333333333333298</v>
      </c>
      <c r="C269" s="18">
        <v>0.625</v>
      </c>
      <c r="D269" s="19">
        <v>-2</v>
      </c>
      <c r="E269" s="19">
        <v>-1</v>
      </c>
      <c r="F269" s="19">
        <v>-3</v>
      </c>
      <c r="G269" s="5" t="e">
        <f>INDEX('Carta Psicrométrica'!B$3:AO$49,MATCH(datos!F269,'Carta Psicrométrica'!A$3:A$49,0),MATCH(datos!E269,'Carta Psicrométrica'!B$2:AO$2,0))</f>
        <v>#N/A</v>
      </c>
      <c r="H269" s="20">
        <v>18</v>
      </c>
      <c r="I269" s="20">
        <v>-3</v>
      </c>
      <c r="J269" s="6">
        <v>1018</v>
      </c>
      <c r="K269" s="6">
        <f t="shared" si="29"/>
        <v>763.5</v>
      </c>
      <c r="L269" s="21">
        <v>5</v>
      </c>
      <c r="M269" s="21">
        <v>8</v>
      </c>
      <c r="N269" s="21">
        <v>10</v>
      </c>
      <c r="O269" s="21">
        <v>10</v>
      </c>
      <c r="P269" s="21">
        <v>12</v>
      </c>
      <c r="Q269" s="22">
        <v>76</v>
      </c>
      <c r="R269" s="22">
        <v>73</v>
      </c>
      <c r="S269" s="23">
        <f t="shared" si="31"/>
        <v>3</v>
      </c>
      <c r="T269" s="22">
        <v>11</v>
      </c>
      <c r="U269" s="22">
        <v>-1</v>
      </c>
      <c r="V269" s="24">
        <v>1</v>
      </c>
      <c r="W269" s="24" t="str">
        <f t="shared" si="27"/>
        <v>Ventolina</v>
      </c>
      <c r="X269" s="24" t="s">
        <v>58</v>
      </c>
      <c r="Y269" s="24">
        <f t="shared" si="28"/>
        <v>270</v>
      </c>
      <c r="Z269" s="25">
        <v>0</v>
      </c>
      <c r="AA269" s="25">
        <v>0</v>
      </c>
      <c r="AB269" s="25">
        <f t="shared" si="30"/>
        <v>0</v>
      </c>
      <c r="AC269" s="25">
        <v>0</v>
      </c>
      <c r="AD269" s="26">
        <v>1</v>
      </c>
      <c r="AE269" s="26" t="s">
        <v>76</v>
      </c>
    </row>
    <row r="270" spans="1:40">
      <c r="A270" s="17">
        <v>42723</v>
      </c>
      <c r="B270" s="18">
        <v>0.33333333333333298</v>
      </c>
      <c r="C270" s="18">
        <v>0.625</v>
      </c>
      <c r="D270" s="19">
        <v>2</v>
      </c>
      <c r="E270" s="19">
        <v>2</v>
      </c>
      <c r="F270" s="19">
        <v>0</v>
      </c>
      <c r="G270" s="5">
        <f>INDEX('Carta Psicrométrica'!B$3:AO$49,MATCH(datos!F270,'Carta Psicrométrica'!A$3:A$49,0),MATCH(datos!E270,'Carta Psicrométrica'!B$2:AO$2,0))</f>
        <v>61</v>
      </c>
      <c r="H270" s="20">
        <v>10</v>
      </c>
      <c r="I270" s="20">
        <v>-2</v>
      </c>
      <c r="J270" s="6">
        <v>1034</v>
      </c>
      <c r="K270" s="6">
        <f t="shared" si="29"/>
        <v>775.5</v>
      </c>
      <c r="L270" s="21">
        <v>4</v>
      </c>
      <c r="M270" s="21">
        <v>6</v>
      </c>
      <c r="N270" s="21">
        <v>8</v>
      </c>
      <c r="O270" s="21">
        <v>10</v>
      </c>
      <c r="P270" s="21">
        <v>12</v>
      </c>
      <c r="Q270" s="22">
        <v>73</v>
      </c>
      <c r="R270" s="22">
        <v>72</v>
      </c>
      <c r="S270" s="23">
        <f t="shared" si="31"/>
        <v>1</v>
      </c>
      <c r="T270" s="22">
        <v>3</v>
      </c>
      <c r="U270" s="22">
        <v>0</v>
      </c>
      <c r="V270" s="24">
        <v>2</v>
      </c>
      <c r="W270" s="24" t="str">
        <f t="shared" si="27"/>
        <v>Brisa Suave</v>
      </c>
      <c r="X270" s="24" t="s">
        <v>47</v>
      </c>
      <c r="Y270" s="24">
        <f t="shared" si="28"/>
        <v>315</v>
      </c>
      <c r="Z270" s="25">
        <v>0</v>
      </c>
      <c r="AA270" s="25">
        <v>0</v>
      </c>
      <c r="AB270" s="25">
        <f t="shared" si="30"/>
        <v>0</v>
      </c>
      <c r="AC270" s="25">
        <v>0</v>
      </c>
      <c r="AD270" s="26">
        <v>7</v>
      </c>
      <c r="AE270" s="26" t="s">
        <v>95</v>
      </c>
    </row>
    <row r="271" spans="1:40">
      <c r="A271" s="17">
        <v>42724</v>
      </c>
      <c r="B271" s="18">
        <v>0.33333333333333298</v>
      </c>
      <c r="C271" s="18">
        <v>0.625</v>
      </c>
      <c r="D271" s="19">
        <v>-1</v>
      </c>
      <c r="E271" s="19">
        <v>0</v>
      </c>
      <c r="F271" s="19">
        <v>-2</v>
      </c>
      <c r="G271" s="5" t="e">
        <f>INDEX('Carta Psicrométrica'!B$3:AO$49,MATCH(datos!F271,'Carta Psicrométrica'!A$3:A$49,0),MATCH(datos!E271,'Carta Psicrométrica'!B$2:AO$2,0))</f>
        <v>#N/A</v>
      </c>
      <c r="H271" s="20">
        <v>10</v>
      </c>
      <c r="I271" s="20">
        <v>-1</v>
      </c>
      <c r="J271" s="6">
        <v>1035</v>
      </c>
      <c r="K271" s="6">
        <f t="shared" si="29"/>
        <v>776.25</v>
      </c>
      <c r="L271" s="21">
        <v>3</v>
      </c>
      <c r="M271" s="21">
        <v>6</v>
      </c>
      <c r="N271" s="21">
        <v>8</v>
      </c>
      <c r="O271" s="21">
        <v>10</v>
      </c>
      <c r="P271" s="21">
        <v>12</v>
      </c>
      <c r="Q271" s="22">
        <v>72</v>
      </c>
      <c r="R271" s="22">
        <v>71</v>
      </c>
      <c r="S271" s="23">
        <f t="shared" si="31"/>
        <v>1</v>
      </c>
      <c r="T271" s="22">
        <v>2</v>
      </c>
      <c r="U271" s="22">
        <v>-1</v>
      </c>
      <c r="V271" s="24">
        <v>1</v>
      </c>
      <c r="W271" s="24" t="str">
        <f t="shared" si="27"/>
        <v>Ventolina</v>
      </c>
      <c r="X271" s="24" t="s">
        <v>47</v>
      </c>
      <c r="Y271" s="24">
        <f t="shared" si="28"/>
        <v>315</v>
      </c>
      <c r="Z271" s="25">
        <v>0</v>
      </c>
      <c r="AA271" s="25">
        <v>0</v>
      </c>
      <c r="AB271" s="25">
        <f t="shared" si="30"/>
        <v>0</v>
      </c>
      <c r="AC271" s="25">
        <v>0</v>
      </c>
      <c r="AD271" s="26">
        <v>2</v>
      </c>
      <c r="AE271" s="26" t="s">
        <v>105</v>
      </c>
    </row>
    <row r="272" spans="1:40">
      <c r="A272" s="17">
        <v>42725</v>
      </c>
      <c r="B272" s="18">
        <v>0.33333333333333298</v>
      </c>
      <c r="C272" s="18">
        <v>0.625</v>
      </c>
      <c r="D272" s="19">
        <v>8</v>
      </c>
      <c r="E272" s="19">
        <v>7</v>
      </c>
      <c r="F272" s="19">
        <v>6</v>
      </c>
      <c r="G272" s="5">
        <f>INDEX('Carta Psicrométrica'!B$3:AO$49,MATCH(datos!F272,'Carta Psicrométrica'!A$3:A$49,0),MATCH(datos!E272,'Carta Psicrométrica'!B$2:AO$2,0))</f>
        <v>6</v>
      </c>
      <c r="H272" s="20">
        <v>13</v>
      </c>
      <c r="I272" s="20">
        <v>0</v>
      </c>
      <c r="J272" s="6">
        <v>1035</v>
      </c>
      <c r="K272" s="6">
        <f t="shared" si="29"/>
        <v>776.25</v>
      </c>
      <c r="L272" s="21">
        <v>4</v>
      </c>
      <c r="M272" s="21">
        <v>6</v>
      </c>
      <c r="N272" s="21">
        <v>8</v>
      </c>
      <c r="O272" s="21">
        <v>9</v>
      </c>
      <c r="P272" s="21">
        <v>12</v>
      </c>
      <c r="Q272" s="22">
        <v>71</v>
      </c>
      <c r="R272" s="22">
        <v>70</v>
      </c>
      <c r="S272" s="23">
        <f t="shared" si="31"/>
        <v>1</v>
      </c>
      <c r="T272" s="22">
        <v>5</v>
      </c>
      <c r="U272" s="22">
        <v>0</v>
      </c>
      <c r="V272" s="24">
        <v>0</v>
      </c>
      <c r="W272" s="24" t="str">
        <f t="shared" si="27"/>
        <v>Calma</v>
      </c>
      <c r="X272" s="24" t="s">
        <v>47</v>
      </c>
      <c r="Y272" s="24">
        <f t="shared" si="28"/>
        <v>315</v>
      </c>
      <c r="Z272" s="25">
        <v>0</v>
      </c>
      <c r="AA272" s="25">
        <v>0</v>
      </c>
      <c r="AB272" s="25">
        <f t="shared" si="30"/>
        <v>0</v>
      </c>
      <c r="AC272" s="25">
        <v>0</v>
      </c>
      <c r="AD272" s="26">
        <v>8</v>
      </c>
      <c r="AE272" s="26" t="s">
        <v>83</v>
      </c>
    </row>
    <row r="273" spans="1:31">
      <c r="A273" s="17">
        <v>42726</v>
      </c>
      <c r="B273" s="18">
        <v>0.33333333333333298</v>
      </c>
      <c r="C273" s="18">
        <v>0.625</v>
      </c>
      <c r="D273" s="19">
        <v>7</v>
      </c>
      <c r="E273" s="19">
        <v>9</v>
      </c>
      <c r="F273" s="19">
        <v>5</v>
      </c>
      <c r="G273" s="5">
        <f>INDEX('Carta Psicrométrica'!B$3:AO$49,MATCH(datos!F273,'Carta Psicrométrica'!A$3:A$49,0),MATCH(datos!E273,'Carta Psicrométrica'!B$2:AO$2,0))</f>
        <v>0</v>
      </c>
      <c r="H273" s="20">
        <v>11</v>
      </c>
      <c r="I273" s="20">
        <v>8</v>
      </c>
      <c r="J273" s="6">
        <v>1027</v>
      </c>
      <c r="K273" s="6">
        <f t="shared" si="29"/>
        <v>770.25</v>
      </c>
      <c r="L273" s="21">
        <v>7</v>
      </c>
      <c r="M273" s="21">
        <v>8</v>
      </c>
      <c r="N273" s="21">
        <v>9</v>
      </c>
      <c r="O273" s="21">
        <v>9</v>
      </c>
      <c r="P273" s="21">
        <v>12</v>
      </c>
      <c r="Q273" s="22">
        <v>70</v>
      </c>
      <c r="R273" s="22">
        <v>75</v>
      </c>
      <c r="S273" s="23">
        <f t="shared" si="31"/>
        <v>2.1119999999999948</v>
      </c>
      <c r="T273" s="22">
        <v>11</v>
      </c>
      <c r="U273" s="22">
        <v>5</v>
      </c>
      <c r="V273" s="24">
        <v>1</v>
      </c>
      <c r="W273" s="24" t="str">
        <f t="shared" si="27"/>
        <v>Ventolina</v>
      </c>
      <c r="X273" s="24" t="s">
        <v>106</v>
      </c>
      <c r="Y273" s="24">
        <v>337.5</v>
      </c>
      <c r="Z273" s="25">
        <v>0.28000000000000003</v>
      </c>
      <c r="AB273" s="25">
        <f t="shared" si="30"/>
        <v>7.1120000000000001</v>
      </c>
      <c r="AC273" s="25">
        <v>70</v>
      </c>
      <c r="AD273" s="26">
        <v>5</v>
      </c>
      <c r="AE273" s="26" t="s">
        <v>84</v>
      </c>
    </row>
    <row r="274" spans="1:31">
      <c r="A274" s="17">
        <v>42727</v>
      </c>
      <c r="B274" s="18">
        <v>0.33333333333333298</v>
      </c>
      <c r="C274" s="18">
        <v>0.625</v>
      </c>
      <c r="D274" s="19">
        <v>4</v>
      </c>
      <c r="E274" s="19">
        <v>7</v>
      </c>
      <c r="F274" s="19">
        <v>3</v>
      </c>
      <c r="G274" s="5">
        <f>INDEX('Carta Psicrométrica'!B$3:AO$49,MATCH(datos!F274,'Carta Psicrométrica'!A$3:A$49,0),MATCH(datos!E274,'Carta Psicrométrica'!B$2:AO$2,0))</f>
        <v>0</v>
      </c>
      <c r="H274" s="20">
        <v>12</v>
      </c>
      <c r="I274" s="20">
        <v>3</v>
      </c>
      <c r="J274" s="6">
        <v>1026</v>
      </c>
      <c r="K274" s="6">
        <f t="shared" si="29"/>
        <v>769.5</v>
      </c>
      <c r="L274" s="21">
        <v>6</v>
      </c>
      <c r="M274" s="21">
        <v>8</v>
      </c>
      <c r="N274" s="21">
        <v>9</v>
      </c>
      <c r="O274" s="21">
        <v>10</v>
      </c>
      <c r="P274" s="21">
        <v>12</v>
      </c>
      <c r="Q274" s="22">
        <v>75</v>
      </c>
      <c r="R274" s="22">
        <v>80</v>
      </c>
      <c r="S274" s="23">
        <f t="shared" si="31"/>
        <v>0.33400000000000318</v>
      </c>
      <c r="T274" s="22">
        <v>11</v>
      </c>
      <c r="U274" s="22">
        <v>5</v>
      </c>
      <c r="V274" s="24">
        <v>1</v>
      </c>
      <c r="W274" s="24" t="str">
        <f t="shared" si="27"/>
        <v>Ventolina</v>
      </c>
      <c r="X274" s="24" t="s">
        <v>107</v>
      </c>
      <c r="Y274" s="24">
        <v>315</v>
      </c>
      <c r="Z274" s="25">
        <v>0.21</v>
      </c>
      <c r="AB274" s="25">
        <f t="shared" si="30"/>
        <v>5.3339999999999996</v>
      </c>
      <c r="AC274" s="25">
        <v>55</v>
      </c>
      <c r="AD274" s="26">
        <v>6</v>
      </c>
      <c r="AE274" s="26" t="s">
        <v>88</v>
      </c>
    </row>
    <row r="275" spans="1:31">
      <c r="A275" s="17">
        <v>42728</v>
      </c>
      <c r="B275" s="18">
        <v>0.33333333333333298</v>
      </c>
      <c r="C275" s="18">
        <v>0.625</v>
      </c>
      <c r="D275" s="19">
        <v>4</v>
      </c>
      <c r="E275" s="19">
        <v>6</v>
      </c>
      <c r="F275" s="19">
        <v>2</v>
      </c>
      <c r="G275" s="5">
        <f>INDEX('Carta Psicrométrica'!B$3:AO$49,MATCH(datos!F275,'Carta Psicrométrica'!A$3:A$49,0),MATCH(datos!E275,'Carta Psicrométrica'!B$2:AO$2,0))</f>
        <v>1</v>
      </c>
      <c r="H275" s="20">
        <v>11</v>
      </c>
      <c r="I275" s="20">
        <v>3</v>
      </c>
      <c r="J275" s="6">
        <v>1022</v>
      </c>
      <c r="K275" s="6">
        <f t="shared" si="29"/>
        <v>766.5</v>
      </c>
      <c r="L275" s="21">
        <v>5</v>
      </c>
      <c r="M275" s="21">
        <v>7</v>
      </c>
      <c r="N275" s="21">
        <v>9</v>
      </c>
      <c r="O275" s="21">
        <v>10</v>
      </c>
      <c r="P275" s="21">
        <v>12</v>
      </c>
      <c r="Q275" s="22">
        <v>80</v>
      </c>
      <c r="R275" s="22">
        <v>79</v>
      </c>
      <c r="S275" s="23">
        <f t="shared" si="31"/>
        <v>1</v>
      </c>
      <c r="T275" s="22">
        <v>11</v>
      </c>
      <c r="U275" s="22">
        <v>5</v>
      </c>
      <c r="V275" s="24">
        <v>0</v>
      </c>
      <c r="W275" s="24" t="str">
        <f t="shared" si="27"/>
        <v>Calma</v>
      </c>
      <c r="X275" s="24" t="s">
        <v>58</v>
      </c>
      <c r="Y275" s="24">
        <f t="shared" ref="Y275:Y338" si="32">IF(X275="N",0,IF(X275="NNE",22.5,IF(X275="NE",45,IF(X275="ENE",67.5,IF(X275="E",90,IF(X275="ESE",112.5,IF(X275="SE",135.5,IF(X275="SSE",157.5,IF(X275="S",180,IF(X275="SSW",202.5,IF(X275="SW",225,IF(X275="WSW",247.5,IF(X275="W",270,IF(X275="WNW",292.5,IF(X275="NW",315,IF(X275="NNW",337.5,"N/A"))))))))))))))))</f>
        <v>270</v>
      </c>
      <c r="Z275" s="25">
        <v>0</v>
      </c>
      <c r="AA275" s="25">
        <v>0</v>
      </c>
      <c r="AB275" s="25">
        <f t="shared" si="30"/>
        <v>0</v>
      </c>
      <c r="AC275" s="25">
        <v>0</v>
      </c>
      <c r="AD275" s="26">
        <v>0</v>
      </c>
      <c r="AE275" s="26">
        <v>0</v>
      </c>
    </row>
    <row r="276" spans="1:31">
      <c r="A276" s="17">
        <v>42729</v>
      </c>
      <c r="B276" s="18">
        <v>0.33333333333333298</v>
      </c>
      <c r="C276" s="18">
        <v>0.625</v>
      </c>
      <c r="D276" s="19">
        <v>4</v>
      </c>
      <c r="E276" s="19">
        <v>4</v>
      </c>
      <c r="F276" s="19">
        <v>2</v>
      </c>
      <c r="G276" s="5">
        <f>INDEX('Carta Psicrométrica'!B$3:AO$49,MATCH(datos!F276,'Carta Psicrométrica'!A$3:A$49,0),MATCH(datos!E276,'Carta Psicrométrica'!B$2:AO$2,0))</f>
        <v>33</v>
      </c>
      <c r="H276" s="20">
        <v>19</v>
      </c>
      <c r="I276" s="20">
        <v>3</v>
      </c>
      <c r="J276" s="6">
        <v>1018</v>
      </c>
      <c r="K276" s="6">
        <f t="shared" si="29"/>
        <v>763.5</v>
      </c>
      <c r="L276" s="21">
        <v>5</v>
      </c>
      <c r="M276" s="21">
        <v>7</v>
      </c>
      <c r="N276" s="21">
        <v>8</v>
      </c>
      <c r="O276" s="21">
        <v>9</v>
      </c>
      <c r="P276" s="21">
        <v>11</v>
      </c>
      <c r="Q276" s="22">
        <v>79</v>
      </c>
      <c r="R276" s="22">
        <v>78</v>
      </c>
      <c r="S276" s="23">
        <f t="shared" si="31"/>
        <v>1</v>
      </c>
      <c r="T276" s="22">
        <v>10</v>
      </c>
      <c r="U276" s="22">
        <v>4</v>
      </c>
      <c r="V276" s="24">
        <v>3</v>
      </c>
      <c r="W276" s="24" t="str">
        <f t="shared" si="27"/>
        <v>Brisa Leve</v>
      </c>
      <c r="X276" s="24" t="s">
        <v>58</v>
      </c>
      <c r="Y276" s="24">
        <f t="shared" si="32"/>
        <v>270</v>
      </c>
      <c r="Z276" s="25">
        <v>0</v>
      </c>
      <c r="AA276" s="25">
        <v>0</v>
      </c>
      <c r="AB276" s="25">
        <f t="shared" si="30"/>
        <v>0</v>
      </c>
      <c r="AC276" s="25">
        <v>0</v>
      </c>
      <c r="AD276" s="26">
        <v>6</v>
      </c>
      <c r="AE276" s="26" t="s">
        <v>83</v>
      </c>
    </row>
    <row r="277" spans="1:31">
      <c r="A277" s="17">
        <v>42730</v>
      </c>
      <c r="B277" s="18">
        <v>0.33333333333333298</v>
      </c>
      <c r="C277" s="18">
        <v>0.625</v>
      </c>
      <c r="D277" s="19">
        <v>0</v>
      </c>
      <c r="E277" s="19">
        <v>2</v>
      </c>
      <c r="F277" s="19">
        <v>-2</v>
      </c>
      <c r="G277" s="5" t="e">
        <f>INDEX('Carta Psicrométrica'!B$3:AO$49,MATCH(datos!F277,'Carta Psicrométrica'!A$3:A$49,0),MATCH(datos!E277,'Carta Psicrométrica'!B$2:AO$2,0))</f>
        <v>#N/A</v>
      </c>
      <c r="H277" s="20">
        <v>10</v>
      </c>
      <c r="I277" s="20">
        <v>0</v>
      </c>
      <c r="J277" s="6">
        <v>1027</v>
      </c>
      <c r="K277" s="6">
        <f t="shared" si="29"/>
        <v>770.25</v>
      </c>
      <c r="L277" s="21">
        <v>2</v>
      </c>
      <c r="M277" s="21">
        <v>6</v>
      </c>
      <c r="N277" s="21">
        <v>7</v>
      </c>
      <c r="O277" s="21">
        <v>9</v>
      </c>
      <c r="P277" s="21">
        <v>11</v>
      </c>
      <c r="Q277" s="22">
        <v>78</v>
      </c>
      <c r="R277" s="22">
        <v>76</v>
      </c>
      <c r="S277" s="23">
        <f t="shared" si="31"/>
        <v>2</v>
      </c>
      <c r="T277" s="22">
        <v>7</v>
      </c>
      <c r="U277" s="22">
        <v>0</v>
      </c>
      <c r="V277" s="24">
        <v>1</v>
      </c>
      <c r="W277" s="24" t="str">
        <f t="shared" si="27"/>
        <v>Ventolina</v>
      </c>
      <c r="X277" s="24" t="s">
        <v>58</v>
      </c>
      <c r="Y277" s="24">
        <f t="shared" si="32"/>
        <v>270</v>
      </c>
      <c r="Z277" s="25">
        <v>0</v>
      </c>
      <c r="AA277" s="25">
        <v>0</v>
      </c>
      <c r="AB277" s="25">
        <f t="shared" si="30"/>
        <v>0</v>
      </c>
      <c r="AC277" s="25">
        <v>0</v>
      </c>
      <c r="AD277" s="26">
        <v>3</v>
      </c>
      <c r="AE277" s="26" t="s">
        <v>103</v>
      </c>
    </row>
    <row r="278" spans="1:31">
      <c r="A278" s="17">
        <v>42731</v>
      </c>
      <c r="B278" s="18">
        <v>0.33333333333333298</v>
      </c>
      <c r="C278" s="18">
        <v>0.625</v>
      </c>
      <c r="D278" s="19">
        <v>0</v>
      </c>
      <c r="E278" s="19">
        <v>1</v>
      </c>
      <c r="F278" s="19">
        <v>-2</v>
      </c>
      <c r="G278" s="5" t="e">
        <f>INDEX('Carta Psicrométrica'!B$3:AO$49,MATCH(datos!F278,'Carta Psicrométrica'!A$3:A$49,0),MATCH(datos!E278,'Carta Psicrométrica'!B$2:AO$2,0))</f>
        <v>#N/A</v>
      </c>
      <c r="H278" s="20">
        <v>10</v>
      </c>
      <c r="I278" s="20">
        <v>1</v>
      </c>
      <c r="J278" s="6">
        <v>1031</v>
      </c>
      <c r="K278" s="6">
        <f t="shared" si="29"/>
        <v>773.25</v>
      </c>
      <c r="L278" s="21">
        <v>1</v>
      </c>
      <c r="M278" s="21">
        <v>5</v>
      </c>
      <c r="N278" s="21">
        <v>6</v>
      </c>
      <c r="O278" s="21">
        <v>9</v>
      </c>
      <c r="P278" s="21">
        <v>12</v>
      </c>
      <c r="Q278" s="22">
        <v>76</v>
      </c>
      <c r="R278" s="22">
        <v>75</v>
      </c>
      <c r="S278" s="23">
        <f t="shared" si="31"/>
        <v>1</v>
      </c>
      <c r="T278" s="22">
        <v>0</v>
      </c>
      <c r="U278" s="22">
        <v>-1</v>
      </c>
      <c r="V278" s="24">
        <v>1</v>
      </c>
      <c r="W278" s="24" t="str">
        <f t="shared" si="27"/>
        <v>Ventolina</v>
      </c>
      <c r="X278" s="24" t="s">
        <v>58</v>
      </c>
      <c r="Y278" s="24">
        <f t="shared" si="32"/>
        <v>270</v>
      </c>
      <c r="Z278" s="25">
        <v>0</v>
      </c>
      <c r="AA278" s="25">
        <v>0</v>
      </c>
      <c r="AB278" s="25">
        <f t="shared" si="30"/>
        <v>0</v>
      </c>
      <c r="AC278" s="25">
        <v>0</v>
      </c>
      <c r="AD278" s="26">
        <v>7</v>
      </c>
      <c r="AE278" s="26" t="s">
        <v>76</v>
      </c>
    </row>
    <row r="279" spans="1:31">
      <c r="A279" s="17">
        <v>42732</v>
      </c>
      <c r="B279" s="18">
        <v>0.33333333333333298</v>
      </c>
      <c r="C279" s="18">
        <v>0.625</v>
      </c>
      <c r="D279" s="19">
        <v>3</v>
      </c>
      <c r="E279" s="19">
        <v>4</v>
      </c>
      <c r="F279" s="19">
        <v>1</v>
      </c>
      <c r="G279" s="5">
        <f>INDEX('Carta Psicrométrica'!B$3:AO$49,MATCH(datos!F279,'Carta Psicrométrica'!A$3:A$49,0),MATCH(datos!E279,'Carta Psicrométrica'!B$2:AO$2,0))</f>
        <v>29</v>
      </c>
      <c r="H279" s="20">
        <v>13</v>
      </c>
      <c r="I279" s="20">
        <v>0</v>
      </c>
      <c r="J279" s="6">
        <v>1030</v>
      </c>
      <c r="K279" s="6">
        <f t="shared" si="29"/>
        <v>772.5</v>
      </c>
      <c r="L279" s="21">
        <v>3</v>
      </c>
      <c r="M279" s="21">
        <v>5</v>
      </c>
      <c r="N279" s="21">
        <v>7</v>
      </c>
      <c r="O279" s="21">
        <v>8</v>
      </c>
      <c r="P279" s="21">
        <v>11</v>
      </c>
      <c r="Q279" s="22">
        <v>75</v>
      </c>
      <c r="R279" s="22">
        <v>75</v>
      </c>
      <c r="S279" s="23">
        <f t="shared" si="31"/>
        <v>0</v>
      </c>
      <c r="T279" s="22">
        <v>8</v>
      </c>
      <c r="U279" s="22">
        <v>0</v>
      </c>
      <c r="V279" s="24">
        <v>2</v>
      </c>
      <c r="W279" s="24" t="str">
        <f t="shared" si="27"/>
        <v>Brisa Suave</v>
      </c>
      <c r="X279" s="24" t="s">
        <v>58</v>
      </c>
      <c r="Y279" s="24">
        <f t="shared" si="32"/>
        <v>270</v>
      </c>
      <c r="Z279" s="25">
        <v>0</v>
      </c>
      <c r="AA279" s="25">
        <v>0</v>
      </c>
      <c r="AB279" s="25">
        <f t="shared" si="30"/>
        <v>0</v>
      </c>
      <c r="AC279" s="25">
        <v>0</v>
      </c>
      <c r="AD279" s="26">
        <v>4</v>
      </c>
      <c r="AE279" s="26" t="s">
        <v>84</v>
      </c>
    </row>
    <row r="280" spans="1:31">
      <c r="A280" s="17">
        <v>42733</v>
      </c>
      <c r="B280" s="18">
        <v>0.33333333333333298</v>
      </c>
      <c r="C280" s="18">
        <v>0.625</v>
      </c>
      <c r="D280" s="19">
        <v>10</v>
      </c>
      <c r="E280" s="19">
        <v>8</v>
      </c>
      <c r="F280" s="19">
        <v>7</v>
      </c>
      <c r="G280" s="5">
        <f>INDEX('Carta Psicrométrica'!B$3:AO$49,MATCH(datos!F280,'Carta Psicrométrica'!A$3:A$49,0),MATCH(datos!E280,'Carta Psicrométrica'!B$2:AO$2,0))</f>
        <v>0</v>
      </c>
      <c r="H280" s="20">
        <v>11</v>
      </c>
      <c r="I280" s="20">
        <v>3</v>
      </c>
      <c r="J280" s="6">
        <v>1029</v>
      </c>
      <c r="K280" s="6">
        <f t="shared" si="29"/>
        <v>771.75</v>
      </c>
      <c r="L280" s="21">
        <v>5</v>
      </c>
      <c r="M280" s="21">
        <v>6</v>
      </c>
      <c r="N280" s="21">
        <v>7</v>
      </c>
      <c r="O280" s="21">
        <v>8</v>
      </c>
      <c r="P280" s="21">
        <v>11</v>
      </c>
      <c r="Q280" s="22">
        <v>75</v>
      </c>
      <c r="R280" s="22">
        <v>73</v>
      </c>
      <c r="S280" s="23">
        <f t="shared" si="31"/>
        <v>2</v>
      </c>
      <c r="T280" s="22">
        <v>9</v>
      </c>
      <c r="U280" s="22">
        <v>4</v>
      </c>
      <c r="V280" s="24">
        <v>3</v>
      </c>
      <c r="W280" s="24" t="str">
        <f t="shared" si="27"/>
        <v>Brisa Leve</v>
      </c>
      <c r="X280" s="24" t="s">
        <v>64</v>
      </c>
      <c r="Y280" s="24">
        <f t="shared" si="32"/>
        <v>0</v>
      </c>
      <c r="Z280" s="25">
        <v>0</v>
      </c>
      <c r="AA280" s="25">
        <v>0</v>
      </c>
      <c r="AB280" s="25">
        <f t="shared" si="30"/>
        <v>0</v>
      </c>
      <c r="AC280" s="25">
        <v>0</v>
      </c>
      <c r="AD280" s="26">
        <v>7</v>
      </c>
      <c r="AE280" s="26" t="s">
        <v>84</v>
      </c>
    </row>
    <row r="281" spans="1:31">
      <c r="A281" s="17">
        <v>42734</v>
      </c>
      <c r="B281" s="18">
        <v>0.33333333333333298</v>
      </c>
      <c r="C281" s="18">
        <v>0.625</v>
      </c>
      <c r="D281" s="19">
        <v>5</v>
      </c>
      <c r="E281" s="19">
        <v>7</v>
      </c>
      <c r="F281" s="19">
        <v>3</v>
      </c>
      <c r="G281" s="5">
        <f>INDEX('Carta Psicrométrica'!B$3:AO$49,MATCH(datos!F281,'Carta Psicrométrica'!A$3:A$49,0),MATCH(datos!E281,'Carta Psicrométrica'!B$2:AO$2,0))</f>
        <v>0</v>
      </c>
      <c r="H281" s="20">
        <v>12</v>
      </c>
      <c r="I281" s="20">
        <v>3</v>
      </c>
      <c r="J281" s="6">
        <v>1031</v>
      </c>
      <c r="K281" s="6">
        <f t="shared" si="29"/>
        <v>773.25</v>
      </c>
      <c r="L281" s="21">
        <v>5</v>
      </c>
      <c r="M281" s="21">
        <v>6</v>
      </c>
      <c r="N281" s="21">
        <v>8</v>
      </c>
      <c r="O281" s="21">
        <v>9</v>
      </c>
      <c r="P281" s="21">
        <v>11</v>
      </c>
      <c r="Q281" s="22">
        <v>73</v>
      </c>
      <c r="R281" s="22">
        <v>78</v>
      </c>
      <c r="S281" s="23">
        <f t="shared" si="31"/>
        <v>7.9999999999998295E-2</v>
      </c>
      <c r="T281" s="22">
        <v>8</v>
      </c>
      <c r="U281" s="22">
        <v>4</v>
      </c>
      <c r="V281" s="24">
        <v>1</v>
      </c>
      <c r="W281" s="24" t="str">
        <f t="shared" si="27"/>
        <v>Ventolina</v>
      </c>
      <c r="X281" s="24" t="s">
        <v>64</v>
      </c>
      <c r="Y281" s="24">
        <f t="shared" si="32"/>
        <v>0</v>
      </c>
      <c r="Z281" s="25">
        <v>0.2</v>
      </c>
      <c r="AB281" s="25">
        <f t="shared" si="30"/>
        <v>5.08</v>
      </c>
      <c r="AC281" s="25">
        <v>51</v>
      </c>
      <c r="AD281" s="26">
        <v>8</v>
      </c>
      <c r="AE281" s="26" t="s">
        <v>83</v>
      </c>
    </row>
    <row r="282" spans="1:31">
      <c r="A282" s="17">
        <v>42735</v>
      </c>
      <c r="B282" s="18">
        <v>0.33333333333333298</v>
      </c>
      <c r="C282" s="18">
        <v>0.625</v>
      </c>
      <c r="D282" s="19">
        <v>4</v>
      </c>
      <c r="E282" s="19">
        <v>6</v>
      </c>
      <c r="F282" s="19">
        <v>2</v>
      </c>
      <c r="G282" s="5">
        <f>INDEX('Carta Psicrométrica'!B$3:AO$49,MATCH(datos!F282,'Carta Psicrométrica'!A$3:A$49,0),MATCH(datos!E282,'Carta Psicrométrica'!B$2:AO$2,0))</f>
        <v>1</v>
      </c>
      <c r="H282" s="20">
        <v>10</v>
      </c>
      <c r="I282" s="20">
        <v>3</v>
      </c>
      <c r="J282" s="6">
        <v>1026</v>
      </c>
      <c r="K282" s="6">
        <f t="shared" si="29"/>
        <v>769.5</v>
      </c>
      <c r="L282" s="21">
        <v>6</v>
      </c>
      <c r="M282" s="21">
        <v>7</v>
      </c>
      <c r="N282" s="21">
        <v>8</v>
      </c>
      <c r="O282" s="21">
        <v>9</v>
      </c>
      <c r="P282" s="21">
        <v>11</v>
      </c>
      <c r="Q282" s="22">
        <v>78</v>
      </c>
      <c r="R282" s="22">
        <v>77</v>
      </c>
      <c r="S282" s="23">
        <f t="shared" si="31"/>
        <v>1</v>
      </c>
      <c r="T282" s="22">
        <v>10</v>
      </c>
      <c r="U282" s="22">
        <v>4</v>
      </c>
      <c r="V282" s="24">
        <v>1</v>
      </c>
      <c r="W282" s="24" t="str">
        <f t="shared" si="27"/>
        <v>Ventolina</v>
      </c>
      <c r="X282" s="24" t="s">
        <v>64</v>
      </c>
      <c r="Y282" s="24">
        <f t="shared" si="32"/>
        <v>0</v>
      </c>
      <c r="Z282" s="25">
        <v>0</v>
      </c>
      <c r="AA282" s="25">
        <v>0</v>
      </c>
      <c r="AB282" s="25">
        <f t="shared" si="30"/>
        <v>0</v>
      </c>
      <c r="AC282" s="25">
        <v>0</v>
      </c>
      <c r="AD282" s="26">
        <v>1</v>
      </c>
      <c r="AE282" s="26" t="s">
        <v>92</v>
      </c>
    </row>
    <row r="283" spans="1:31">
      <c r="A283" s="17">
        <v>42736</v>
      </c>
      <c r="B283" s="18">
        <v>0.33333333333333298</v>
      </c>
      <c r="C283" s="18">
        <v>0.625</v>
      </c>
      <c r="D283" s="19">
        <v>5</v>
      </c>
      <c r="E283" s="19">
        <v>7</v>
      </c>
      <c r="F283" s="19">
        <v>3</v>
      </c>
      <c r="G283" s="5">
        <f>INDEX('Carta Psicrométrica'!B$3:AO$49,MATCH(datos!F283,'Carta Psicrométrica'!A$3:A$49,0),MATCH(datos!E283,'Carta Psicrométrica'!B$2:AO$2,0))</f>
        <v>0</v>
      </c>
      <c r="H283" s="20">
        <v>13</v>
      </c>
      <c r="I283" s="20">
        <v>4</v>
      </c>
      <c r="J283" s="6">
        <v>1019</v>
      </c>
      <c r="K283" s="6">
        <f t="shared" ref="K283:K314" si="33">J283*0.75</f>
        <v>764.25</v>
      </c>
      <c r="L283" s="21">
        <v>6</v>
      </c>
      <c r="M283" s="21">
        <v>7</v>
      </c>
      <c r="N283" s="21">
        <v>8</v>
      </c>
      <c r="O283" s="21">
        <v>9</v>
      </c>
      <c r="P283" s="21">
        <v>11</v>
      </c>
      <c r="Q283" s="22">
        <v>77</v>
      </c>
      <c r="R283" s="22">
        <v>78</v>
      </c>
      <c r="S283" s="23">
        <f t="shared" si="31"/>
        <v>-0.23799999999999955</v>
      </c>
      <c r="T283" s="22">
        <v>10</v>
      </c>
      <c r="U283" s="22">
        <v>5</v>
      </c>
      <c r="V283" s="24">
        <v>1</v>
      </c>
      <c r="W283" s="24" t="str">
        <f t="shared" si="27"/>
        <v>Ventolina</v>
      </c>
      <c r="X283" s="24" t="s">
        <v>58</v>
      </c>
      <c r="Y283" s="24">
        <f t="shared" si="32"/>
        <v>270</v>
      </c>
      <c r="Z283" s="25">
        <v>0.03</v>
      </c>
      <c r="AB283" s="25">
        <f t="shared" si="30"/>
        <v>0.7619999999999999</v>
      </c>
      <c r="AC283" s="25">
        <v>80</v>
      </c>
      <c r="AD283" s="26">
        <v>7</v>
      </c>
      <c r="AE283" s="26" t="s">
        <v>83</v>
      </c>
    </row>
    <row r="284" spans="1:31">
      <c r="A284" s="17">
        <v>42737</v>
      </c>
      <c r="B284" s="18">
        <v>0.33333333333333298</v>
      </c>
      <c r="C284" s="18">
        <v>0.625</v>
      </c>
      <c r="D284" s="19">
        <v>2</v>
      </c>
      <c r="E284" s="19">
        <v>5</v>
      </c>
      <c r="F284" s="19">
        <v>1</v>
      </c>
      <c r="G284" s="5">
        <f>INDEX('Carta Psicrométrica'!B$3:AO$49,MATCH(datos!F284,'Carta Psicrométrica'!A$3:A$49,0),MATCH(datos!E284,'Carta Psicrométrica'!B$2:AO$2,0))</f>
        <v>13</v>
      </c>
      <c r="H284" s="20">
        <v>9</v>
      </c>
      <c r="I284" s="20">
        <v>1</v>
      </c>
      <c r="J284" s="6">
        <v>1022</v>
      </c>
      <c r="K284" s="6">
        <f t="shared" si="33"/>
        <v>766.5</v>
      </c>
      <c r="L284" s="21">
        <v>5</v>
      </c>
      <c r="M284" s="21">
        <v>7</v>
      </c>
      <c r="N284" s="21">
        <v>8</v>
      </c>
      <c r="O284" s="21">
        <v>9</v>
      </c>
      <c r="P284" s="21">
        <v>11</v>
      </c>
      <c r="Q284" s="22">
        <v>78</v>
      </c>
      <c r="R284" s="22">
        <v>83</v>
      </c>
      <c r="S284" s="23">
        <f t="shared" si="31"/>
        <v>0.33400000000000318</v>
      </c>
      <c r="T284" s="22">
        <v>9</v>
      </c>
      <c r="U284" s="22">
        <v>2</v>
      </c>
      <c r="V284" s="24">
        <v>2</v>
      </c>
      <c r="W284" s="24" t="str">
        <f t="shared" si="27"/>
        <v>Brisa Suave</v>
      </c>
      <c r="X284" s="24" t="s">
        <v>58</v>
      </c>
      <c r="Y284" s="24">
        <f t="shared" si="32"/>
        <v>270</v>
      </c>
      <c r="Z284" s="25">
        <v>0.21</v>
      </c>
      <c r="AB284" s="25">
        <f t="shared" si="30"/>
        <v>5.3339999999999996</v>
      </c>
      <c r="AC284" s="25">
        <v>59</v>
      </c>
      <c r="AD284" s="26">
        <v>3</v>
      </c>
      <c r="AE284" s="26" t="s">
        <v>93</v>
      </c>
    </row>
    <row r="285" spans="1:31">
      <c r="A285" s="17">
        <v>42738</v>
      </c>
      <c r="B285" s="18">
        <v>0.33333333333333298</v>
      </c>
      <c r="C285" s="18">
        <v>0.625</v>
      </c>
      <c r="D285" s="19">
        <v>3</v>
      </c>
      <c r="E285" s="19">
        <v>6</v>
      </c>
      <c r="F285" s="19">
        <v>1</v>
      </c>
      <c r="G285" s="5">
        <f>INDEX('Carta Psicrométrica'!B$3:AO$49,MATCH(datos!F285,'Carta Psicrométrica'!A$3:A$49,0),MATCH(datos!E285,'Carta Psicrométrica'!B$2:AO$2,0))</f>
        <v>0</v>
      </c>
      <c r="H285" s="20">
        <v>11</v>
      </c>
      <c r="I285" s="20">
        <v>2</v>
      </c>
      <c r="J285" s="6">
        <v>1024</v>
      </c>
      <c r="K285" s="6">
        <f t="shared" si="33"/>
        <v>768</v>
      </c>
      <c r="L285" s="21">
        <v>4</v>
      </c>
      <c r="M285" s="21">
        <v>6</v>
      </c>
      <c r="N285" s="21">
        <v>7</v>
      </c>
      <c r="O285" s="21">
        <v>9</v>
      </c>
      <c r="P285" s="21">
        <v>11</v>
      </c>
      <c r="Q285" s="22">
        <v>83</v>
      </c>
      <c r="R285" s="22">
        <v>81</v>
      </c>
      <c r="S285" s="23">
        <f t="shared" si="31"/>
        <v>2</v>
      </c>
      <c r="T285" s="22">
        <v>8</v>
      </c>
      <c r="U285" s="22">
        <v>2</v>
      </c>
      <c r="V285" s="24">
        <v>1</v>
      </c>
      <c r="W285" s="24" t="str">
        <f t="shared" si="27"/>
        <v>Ventolina</v>
      </c>
      <c r="X285" s="24" t="s">
        <v>49</v>
      </c>
      <c r="Y285" s="24">
        <f t="shared" si="32"/>
        <v>247.5</v>
      </c>
      <c r="Z285" s="25">
        <v>0</v>
      </c>
      <c r="AA285" s="25">
        <v>0</v>
      </c>
      <c r="AB285" s="25">
        <f t="shared" si="30"/>
        <v>0</v>
      </c>
      <c r="AC285" s="25">
        <v>0</v>
      </c>
      <c r="AD285" s="26">
        <v>6</v>
      </c>
      <c r="AE285" s="26" t="s">
        <v>105</v>
      </c>
    </row>
    <row r="286" spans="1:31">
      <c r="A286" s="17">
        <v>42739</v>
      </c>
      <c r="B286" s="18">
        <v>0.33333333333333298</v>
      </c>
      <c r="C286" s="18">
        <v>0.625</v>
      </c>
      <c r="D286" s="19">
        <v>8</v>
      </c>
      <c r="E286" s="19">
        <v>8</v>
      </c>
      <c r="F286" s="19">
        <v>6</v>
      </c>
      <c r="G286" s="5">
        <f>INDEX('Carta Psicrométrica'!B$3:AO$49,MATCH(datos!F286,'Carta Psicrométrica'!A$3:A$49,0),MATCH(datos!E286,'Carta Psicrométrica'!B$2:AO$2,0))</f>
        <v>0</v>
      </c>
      <c r="H286" s="20">
        <v>9</v>
      </c>
      <c r="I286" s="20">
        <v>3</v>
      </c>
      <c r="J286" s="6">
        <v>1024</v>
      </c>
      <c r="K286" s="6">
        <f t="shared" si="33"/>
        <v>768</v>
      </c>
      <c r="L286" s="21">
        <v>5</v>
      </c>
      <c r="M286" s="21">
        <v>7</v>
      </c>
      <c r="N286" s="21">
        <v>8</v>
      </c>
      <c r="O286" s="21">
        <v>9</v>
      </c>
      <c r="P286" s="21">
        <v>11</v>
      </c>
      <c r="Q286" s="22">
        <v>81</v>
      </c>
      <c r="R286" s="22">
        <v>80</v>
      </c>
      <c r="S286" s="23">
        <f t="shared" si="31"/>
        <v>1</v>
      </c>
      <c r="T286" s="22">
        <v>9</v>
      </c>
      <c r="U286" s="22">
        <v>3</v>
      </c>
      <c r="V286" s="24">
        <v>1</v>
      </c>
      <c r="W286" s="24" t="str">
        <f t="shared" si="27"/>
        <v>Ventolina</v>
      </c>
      <c r="X286" s="24" t="s">
        <v>58</v>
      </c>
      <c r="Y286" s="24">
        <f t="shared" si="32"/>
        <v>270</v>
      </c>
      <c r="Z286" s="25">
        <v>0</v>
      </c>
      <c r="AA286" s="25">
        <v>0</v>
      </c>
      <c r="AB286" s="25">
        <f t="shared" si="30"/>
        <v>0</v>
      </c>
      <c r="AC286" s="25">
        <v>0</v>
      </c>
      <c r="AD286" s="26">
        <v>2</v>
      </c>
      <c r="AE286" s="26" t="s">
        <v>102</v>
      </c>
    </row>
    <row r="287" spans="1:31">
      <c r="A287" s="17">
        <v>42740</v>
      </c>
      <c r="B287" s="18">
        <v>0.33333333333333298</v>
      </c>
      <c r="C287" s="18">
        <v>0.625</v>
      </c>
      <c r="D287" s="19">
        <v>8</v>
      </c>
      <c r="E287" s="19">
        <v>7</v>
      </c>
      <c r="F287" s="19">
        <v>5</v>
      </c>
      <c r="G287" s="5">
        <f>INDEX('Carta Psicrométrica'!B$3:AO$49,MATCH(datos!F287,'Carta Psicrométrica'!A$3:A$49,0),MATCH(datos!E287,'Carta Psicrométrica'!B$2:AO$2,0))</f>
        <v>2</v>
      </c>
      <c r="H287" s="20">
        <v>18</v>
      </c>
      <c r="I287" s="20">
        <v>7</v>
      </c>
      <c r="J287" s="6">
        <v>1022</v>
      </c>
      <c r="K287" s="6">
        <f t="shared" si="33"/>
        <v>766.5</v>
      </c>
      <c r="L287" s="21">
        <v>5</v>
      </c>
      <c r="M287" s="21">
        <v>7</v>
      </c>
      <c r="N287" s="21">
        <v>8</v>
      </c>
      <c r="O287" s="21">
        <v>9</v>
      </c>
      <c r="P287" s="21">
        <v>11</v>
      </c>
      <c r="Q287" s="22">
        <v>80</v>
      </c>
      <c r="R287" s="22">
        <v>78</v>
      </c>
      <c r="S287" s="23">
        <f t="shared" si="31"/>
        <v>2</v>
      </c>
      <c r="T287" s="22">
        <v>12</v>
      </c>
      <c r="U287" s="22">
        <v>5</v>
      </c>
      <c r="V287" s="24">
        <v>3</v>
      </c>
      <c r="W287" s="24" t="str">
        <f t="shared" si="27"/>
        <v>Brisa Leve</v>
      </c>
      <c r="X287" s="24" t="s">
        <v>49</v>
      </c>
      <c r="Y287" s="24">
        <f t="shared" si="32"/>
        <v>247.5</v>
      </c>
      <c r="Z287" s="25">
        <v>0</v>
      </c>
      <c r="AA287" s="25">
        <v>0</v>
      </c>
      <c r="AB287" s="25">
        <f t="shared" si="30"/>
        <v>0</v>
      </c>
      <c r="AC287" s="25">
        <v>0</v>
      </c>
      <c r="AD287" s="26">
        <v>2</v>
      </c>
      <c r="AE287" s="26" t="s">
        <v>102</v>
      </c>
    </row>
    <row r="288" spans="1:31">
      <c r="A288" s="17">
        <v>42741</v>
      </c>
      <c r="B288" s="18">
        <v>0.33333333333333298</v>
      </c>
      <c r="C288" s="18">
        <v>0.625</v>
      </c>
      <c r="D288" s="19">
        <v>4</v>
      </c>
      <c r="E288" s="19">
        <v>4</v>
      </c>
      <c r="F288" s="19">
        <v>1</v>
      </c>
      <c r="G288" s="5">
        <f>INDEX('Carta Psicrométrica'!B$3:AO$49,MATCH(datos!F288,'Carta Psicrométrica'!A$3:A$49,0),MATCH(datos!E288,'Carta Psicrométrica'!B$2:AO$2,0))</f>
        <v>29</v>
      </c>
      <c r="H288" s="20">
        <v>18</v>
      </c>
      <c r="I288" s="20">
        <v>4</v>
      </c>
      <c r="J288" s="6">
        <v>1020</v>
      </c>
      <c r="K288" s="6">
        <f t="shared" si="33"/>
        <v>765</v>
      </c>
      <c r="L288" s="21">
        <v>5</v>
      </c>
      <c r="M288" s="21">
        <v>7</v>
      </c>
      <c r="N288" s="21">
        <v>8</v>
      </c>
      <c r="O288" s="21">
        <v>8</v>
      </c>
      <c r="P288" s="21">
        <v>10</v>
      </c>
      <c r="Q288" s="22">
        <v>78</v>
      </c>
      <c r="R288" s="22">
        <v>76</v>
      </c>
      <c r="S288" s="23">
        <f t="shared" si="31"/>
        <v>2</v>
      </c>
      <c r="T288" s="22">
        <v>11</v>
      </c>
      <c r="U288" s="22">
        <v>5</v>
      </c>
      <c r="V288" s="24">
        <v>3</v>
      </c>
      <c r="W288" s="24" t="str">
        <f t="shared" si="27"/>
        <v>Brisa Leve</v>
      </c>
      <c r="X288" s="24" t="s">
        <v>66</v>
      </c>
      <c r="Y288" s="24">
        <f t="shared" si="32"/>
        <v>225</v>
      </c>
      <c r="Z288" s="25">
        <v>0</v>
      </c>
      <c r="AA288" s="25">
        <v>0</v>
      </c>
      <c r="AB288" s="25">
        <f t="shared" si="30"/>
        <v>0</v>
      </c>
      <c r="AC288" s="25">
        <v>0</v>
      </c>
      <c r="AD288" s="26">
        <v>3</v>
      </c>
      <c r="AE288" s="26" t="s">
        <v>105</v>
      </c>
    </row>
    <row r="289" spans="1:31">
      <c r="A289" s="17">
        <v>42742</v>
      </c>
      <c r="B289" s="18">
        <v>0.33333333333333298</v>
      </c>
      <c r="C289" s="18">
        <v>0.625</v>
      </c>
      <c r="D289" s="19">
        <v>-4</v>
      </c>
      <c r="E289" s="19">
        <v>-2</v>
      </c>
      <c r="F289" s="19">
        <v>-6</v>
      </c>
      <c r="G289" s="5" t="e">
        <f>INDEX('Carta Psicrométrica'!B$3:AO$49,MATCH(datos!F289,'Carta Psicrométrica'!A$3:A$49,0),MATCH(datos!E289,'Carta Psicrométrica'!B$2:AO$2,0))</f>
        <v>#N/A</v>
      </c>
      <c r="H289" s="20">
        <v>15</v>
      </c>
      <c r="I289" s="20">
        <v>-5</v>
      </c>
      <c r="J289" s="6">
        <v>1034</v>
      </c>
      <c r="K289" s="6">
        <f t="shared" si="33"/>
        <v>775.5</v>
      </c>
      <c r="L289" s="21">
        <v>2</v>
      </c>
      <c r="M289" s="21">
        <v>5</v>
      </c>
      <c r="N289" s="21">
        <v>7</v>
      </c>
      <c r="O289" s="21">
        <v>8</v>
      </c>
      <c r="P289" s="21">
        <v>10</v>
      </c>
      <c r="Q289" s="22">
        <v>76</v>
      </c>
      <c r="R289" s="22">
        <v>74</v>
      </c>
      <c r="S289" s="23">
        <f t="shared" si="31"/>
        <v>2</v>
      </c>
      <c r="T289" s="22">
        <v>9</v>
      </c>
      <c r="U289" s="22">
        <v>-1</v>
      </c>
      <c r="V289" s="24">
        <v>1</v>
      </c>
      <c r="W289" s="24" t="str">
        <f t="shared" si="27"/>
        <v>Ventolina</v>
      </c>
      <c r="X289" s="24" t="s">
        <v>56</v>
      </c>
      <c r="Y289" s="24">
        <f t="shared" si="32"/>
        <v>67.5</v>
      </c>
      <c r="Z289" s="25">
        <v>0</v>
      </c>
      <c r="AA289" s="25">
        <v>0</v>
      </c>
      <c r="AB289" s="25">
        <f t="shared" si="30"/>
        <v>0</v>
      </c>
      <c r="AC289" s="25">
        <v>0</v>
      </c>
      <c r="AD289" s="26">
        <v>3</v>
      </c>
      <c r="AE289" s="26" t="s">
        <v>105</v>
      </c>
    </row>
    <row r="290" spans="1:31">
      <c r="A290" s="17">
        <v>42743</v>
      </c>
      <c r="B290" s="18">
        <v>0.33333333333333298</v>
      </c>
      <c r="C290" s="18">
        <v>0.625</v>
      </c>
      <c r="D290" s="19">
        <v>0</v>
      </c>
      <c r="E290" s="19">
        <v>1</v>
      </c>
      <c r="F290" s="19">
        <v>-2</v>
      </c>
      <c r="G290" s="5" t="e">
        <f>INDEX('Carta Psicrométrica'!B$3:AO$49,MATCH(datos!F290,'Carta Psicrométrica'!A$3:A$49,0),MATCH(datos!E290,'Carta Psicrométrica'!B$2:AO$2,0))</f>
        <v>#N/A</v>
      </c>
      <c r="H290" s="20">
        <v>8</v>
      </c>
      <c r="I290" s="20">
        <v>-4</v>
      </c>
      <c r="J290" s="6">
        <v>1036</v>
      </c>
      <c r="K290" s="6">
        <f t="shared" si="33"/>
        <v>777</v>
      </c>
      <c r="L290" s="21">
        <v>1</v>
      </c>
      <c r="M290" s="21">
        <v>4</v>
      </c>
      <c r="N290" s="21">
        <v>6</v>
      </c>
      <c r="O290" s="21">
        <v>8</v>
      </c>
      <c r="P290" s="21">
        <v>11</v>
      </c>
      <c r="Q290" s="22">
        <v>74</v>
      </c>
      <c r="R290" s="22">
        <v>74</v>
      </c>
      <c r="S290" s="23">
        <f t="shared" si="31"/>
        <v>0</v>
      </c>
      <c r="T290" s="22">
        <v>-3</v>
      </c>
      <c r="U290" s="22">
        <v>-5</v>
      </c>
      <c r="V290" s="24">
        <v>0</v>
      </c>
      <c r="W290" s="24" t="str">
        <f t="shared" si="27"/>
        <v>Calma</v>
      </c>
      <c r="X290" s="24" t="s">
        <v>53</v>
      </c>
      <c r="Y290" s="24">
        <f t="shared" si="32"/>
        <v>22.5</v>
      </c>
      <c r="Z290" s="25">
        <v>0</v>
      </c>
      <c r="AA290" s="25">
        <v>0</v>
      </c>
      <c r="AB290" s="25">
        <f t="shared" si="30"/>
        <v>0</v>
      </c>
      <c r="AC290" s="25">
        <v>0</v>
      </c>
      <c r="AD290" s="26">
        <v>1</v>
      </c>
      <c r="AE290" s="26" t="s">
        <v>108</v>
      </c>
    </row>
    <row r="291" spans="1:31">
      <c r="A291" s="17">
        <v>42744</v>
      </c>
      <c r="B291" s="18">
        <v>0.33333333333333298</v>
      </c>
      <c r="C291" s="18">
        <v>0.625</v>
      </c>
      <c r="D291" s="19">
        <v>2</v>
      </c>
      <c r="E291" s="19">
        <v>4</v>
      </c>
      <c r="F291" s="19">
        <v>1</v>
      </c>
      <c r="G291" s="5">
        <f>INDEX('Carta Psicrométrica'!B$3:AO$49,MATCH(datos!F291,'Carta Psicrométrica'!A$3:A$49,0),MATCH(datos!E291,'Carta Psicrométrica'!B$2:AO$2,0))</f>
        <v>29</v>
      </c>
      <c r="H291" s="20">
        <v>14</v>
      </c>
      <c r="I291" s="20">
        <v>1</v>
      </c>
      <c r="J291" s="6">
        <v>1035</v>
      </c>
      <c r="K291" s="6">
        <f t="shared" si="33"/>
        <v>776.25</v>
      </c>
      <c r="L291" s="21">
        <v>1</v>
      </c>
      <c r="M291" s="21">
        <v>3</v>
      </c>
      <c r="N291" s="21">
        <v>5</v>
      </c>
      <c r="O291" s="21">
        <v>8</v>
      </c>
      <c r="P291" s="21">
        <v>10</v>
      </c>
      <c r="Q291" s="22">
        <v>74</v>
      </c>
      <c r="R291" s="22">
        <v>73</v>
      </c>
      <c r="S291" s="23">
        <f t="shared" si="31"/>
        <v>1</v>
      </c>
      <c r="T291" s="22">
        <v>2</v>
      </c>
      <c r="U291" s="22">
        <v>0</v>
      </c>
      <c r="V291" s="24">
        <v>0</v>
      </c>
      <c r="W291" s="24" t="str">
        <f t="shared" si="27"/>
        <v>Calma</v>
      </c>
      <c r="X291" s="24" t="s">
        <v>53</v>
      </c>
      <c r="Y291" s="24">
        <f t="shared" si="32"/>
        <v>22.5</v>
      </c>
      <c r="Z291" s="25">
        <v>0</v>
      </c>
      <c r="AA291" s="25">
        <v>0</v>
      </c>
      <c r="AB291" s="25">
        <f t="shared" si="30"/>
        <v>0</v>
      </c>
      <c r="AC291" s="25">
        <v>0</v>
      </c>
      <c r="AD291" s="26">
        <v>1</v>
      </c>
      <c r="AE291" s="26" t="s">
        <v>89</v>
      </c>
    </row>
    <row r="292" spans="1:31">
      <c r="A292" s="17">
        <v>42745</v>
      </c>
      <c r="B292" s="18">
        <v>0.33333333333333298</v>
      </c>
      <c r="C292" s="18">
        <v>0.625</v>
      </c>
      <c r="D292" s="19">
        <v>11</v>
      </c>
      <c r="E292" s="19">
        <v>9</v>
      </c>
      <c r="F292" s="19">
        <v>9</v>
      </c>
      <c r="G292" s="5">
        <f>INDEX('Carta Psicrométrica'!B$3:AO$49,MATCH(datos!F292,'Carta Psicrométrica'!A$3:A$49,0),MATCH(datos!E292,'Carta Psicrométrica'!B$2:AO$2,0))</f>
        <v>0</v>
      </c>
      <c r="H292" s="20">
        <v>22</v>
      </c>
      <c r="I292" s="20">
        <v>3</v>
      </c>
      <c r="J292" s="6">
        <v>1024</v>
      </c>
      <c r="K292" s="6">
        <f t="shared" si="33"/>
        <v>768</v>
      </c>
      <c r="L292" s="21">
        <v>5</v>
      </c>
      <c r="M292" s="21">
        <v>6</v>
      </c>
      <c r="N292" s="21">
        <v>6</v>
      </c>
      <c r="O292" s="21">
        <v>8</v>
      </c>
      <c r="P292" s="21">
        <v>10</v>
      </c>
      <c r="Q292" s="22">
        <v>73</v>
      </c>
      <c r="R292" s="22">
        <v>71</v>
      </c>
      <c r="S292" s="23">
        <f t="shared" si="31"/>
        <v>2</v>
      </c>
      <c r="T292" s="22">
        <v>10</v>
      </c>
      <c r="U292" s="22">
        <v>0</v>
      </c>
      <c r="V292" s="24">
        <v>2</v>
      </c>
      <c r="W292" s="24" t="str">
        <f t="shared" si="27"/>
        <v>Brisa Suave</v>
      </c>
      <c r="X292" s="24" t="s">
        <v>58</v>
      </c>
      <c r="Y292" s="24">
        <f t="shared" si="32"/>
        <v>270</v>
      </c>
      <c r="Z292" s="25">
        <v>0</v>
      </c>
      <c r="AA292" s="25">
        <v>0</v>
      </c>
      <c r="AB292" s="25">
        <f t="shared" si="30"/>
        <v>0</v>
      </c>
      <c r="AC292" s="25">
        <v>0</v>
      </c>
      <c r="AD292" s="26">
        <v>1</v>
      </c>
      <c r="AE292" s="26" t="s">
        <v>76</v>
      </c>
    </row>
    <row r="293" spans="1:31">
      <c r="A293" s="17">
        <v>42746</v>
      </c>
      <c r="B293" s="18">
        <v>0.33333333333333298</v>
      </c>
      <c r="C293" s="18">
        <v>0.625</v>
      </c>
      <c r="D293" s="19">
        <v>7</v>
      </c>
      <c r="E293" s="19">
        <v>7</v>
      </c>
      <c r="F293" s="19">
        <v>5</v>
      </c>
      <c r="G293" s="5">
        <f>INDEX('Carta Psicrométrica'!B$3:AO$49,MATCH(datos!F293,'Carta Psicrométrica'!A$3:A$49,0),MATCH(datos!E293,'Carta Psicrométrica'!B$2:AO$2,0))</f>
        <v>2</v>
      </c>
      <c r="H293" s="20">
        <v>21</v>
      </c>
      <c r="I293" s="20">
        <v>6</v>
      </c>
      <c r="J293" s="6">
        <v>1023</v>
      </c>
      <c r="K293" s="6">
        <f t="shared" si="33"/>
        <v>767.25</v>
      </c>
      <c r="L293" s="21">
        <v>4</v>
      </c>
      <c r="M293" s="21">
        <v>6</v>
      </c>
      <c r="N293" s="21">
        <v>7</v>
      </c>
      <c r="O293" s="21">
        <v>8</v>
      </c>
      <c r="P293" s="21">
        <v>10</v>
      </c>
      <c r="Q293" s="22">
        <v>71</v>
      </c>
      <c r="R293" s="22">
        <v>68</v>
      </c>
      <c r="S293" s="23">
        <f t="shared" si="31"/>
        <v>3</v>
      </c>
      <c r="T293" s="22">
        <v>11</v>
      </c>
      <c r="U293" s="22">
        <v>5</v>
      </c>
      <c r="V293" s="24">
        <v>1</v>
      </c>
      <c r="W293" s="24" t="str">
        <f t="shared" si="27"/>
        <v>Ventolina</v>
      </c>
      <c r="X293" s="24" t="s">
        <v>58</v>
      </c>
      <c r="Y293" s="24">
        <f t="shared" si="32"/>
        <v>270</v>
      </c>
      <c r="Z293" s="25">
        <v>0</v>
      </c>
      <c r="AA293" s="25">
        <v>0</v>
      </c>
      <c r="AB293" s="25">
        <f t="shared" si="30"/>
        <v>0</v>
      </c>
      <c r="AC293" s="25">
        <v>0</v>
      </c>
      <c r="AD293" s="26">
        <v>0</v>
      </c>
      <c r="AE293" s="26">
        <v>0</v>
      </c>
    </row>
    <row r="294" spans="1:31">
      <c r="A294" s="17">
        <v>42747</v>
      </c>
      <c r="B294" s="18">
        <v>0.33333333333333298</v>
      </c>
      <c r="C294" s="18">
        <v>0.625</v>
      </c>
      <c r="D294" s="19">
        <v>5</v>
      </c>
      <c r="E294" s="19">
        <v>6</v>
      </c>
      <c r="F294" s="19">
        <v>3</v>
      </c>
      <c r="G294" s="5">
        <f>INDEX('Carta Psicrométrica'!B$3:AO$49,MATCH(datos!F294,'Carta Psicrométrica'!A$3:A$49,0),MATCH(datos!E294,'Carta Psicrométrica'!B$2:AO$2,0))</f>
        <v>7</v>
      </c>
      <c r="H294" s="20">
        <v>21</v>
      </c>
      <c r="I294" s="20">
        <v>4</v>
      </c>
      <c r="J294" s="6">
        <v>1024</v>
      </c>
      <c r="K294" s="6">
        <f t="shared" si="33"/>
        <v>768</v>
      </c>
      <c r="L294" s="21">
        <v>3</v>
      </c>
      <c r="M294" s="21">
        <v>6</v>
      </c>
      <c r="N294" s="21">
        <v>7</v>
      </c>
      <c r="O294" s="21">
        <v>8</v>
      </c>
      <c r="P294" s="21">
        <v>10</v>
      </c>
      <c r="Q294" s="22">
        <v>68</v>
      </c>
      <c r="R294" s="22">
        <v>67</v>
      </c>
      <c r="S294" s="23">
        <f t="shared" si="31"/>
        <v>1</v>
      </c>
      <c r="T294" s="22">
        <v>11</v>
      </c>
      <c r="U294" s="22">
        <v>4</v>
      </c>
      <c r="V294" s="24">
        <v>0</v>
      </c>
      <c r="W294" s="24" t="str">
        <f t="shared" si="27"/>
        <v>Calma</v>
      </c>
      <c r="X294" s="24" t="s">
        <v>58</v>
      </c>
      <c r="Y294" s="24">
        <f t="shared" si="32"/>
        <v>270</v>
      </c>
      <c r="Z294" s="25">
        <v>0</v>
      </c>
      <c r="AA294" s="25">
        <v>0</v>
      </c>
      <c r="AB294" s="25">
        <v>0</v>
      </c>
      <c r="AC294" s="25">
        <v>0</v>
      </c>
      <c r="AD294" s="26">
        <v>6</v>
      </c>
      <c r="AE294" s="26" t="s">
        <v>89</v>
      </c>
    </row>
    <row r="295" spans="1:31">
      <c r="A295" s="17">
        <v>42748</v>
      </c>
      <c r="B295" s="18">
        <v>0.33333333333333298</v>
      </c>
      <c r="C295" s="18">
        <v>0.625</v>
      </c>
      <c r="D295" s="19">
        <v>8</v>
      </c>
      <c r="E295" s="19">
        <v>8</v>
      </c>
      <c r="F295" s="19">
        <v>6</v>
      </c>
      <c r="G295" s="5">
        <f>INDEX('Carta Psicrométrica'!B$3:AO$49,MATCH(datos!F295,'Carta Psicrométrica'!A$3:A$49,0),MATCH(datos!E295,'Carta Psicrométrica'!B$2:AO$2,0))</f>
        <v>0</v>
      </c>
      <c r="H295" s="20">
        <v>19</v>
      </c>
      <c r="I295" s="20">
        <v>6</v>
      </c>
      <c r="J295" s="6">
        <v>1024</v>
      </c>
      <c r="K295" s="6">
        <f t="shared" si="33"/>
        <v>768</v>
      </c>
      <c r="L295" s="21">
        <v>5</v>
      </c>
      <c r="M295" s="21">
        <v>6</v>
      </c>
      <c r="N295" s="21">
        <v>7</v>
      </c>
      <c r="O295" s="21">
        <v>8</v>
      </c>
      <c r="P295" s="21">
        <v>10</v>
      </c>
      <c r="Q295" s="22">
        <v>67</v>
      </c>
      <c r="R295" s="22">
        <v>65</v>
      </c>
      <c r="S295" s="23">
        <f t="shared" si="31"/>
        <v>2</v>
      </c>
      <c r="T295" s="22">
        <v>12</v>
      </c>
      <c r="U295" s="22">
        <v>5</v>
      </c>
      <c r="V295" s="24">
        <v>0</v>
      </c>
      <c r="W295" s="24" t="str">
        <f t="shared" si="27"/>
        <v>Calma</v>
      </c>
      <c r="X295" s="24" t="s">
        <v>58</v>
      </c>
      <c r="Y295" s="24">
        <f t="shared" si="32"/>
        <v>270</v>
      </c>
      <c r="Z295" s="25">
        <v>0</v>
      </c>
      <c r="AA295" s="25">
        <v>0</v>
      </c>
      <c r="AB295" s="25">
        <f t="shared" ref="AB295:AB321" si="34">Z295*25.4</f>
        <v>0</v>
      </c>
      <c r="AC295" s="25">
        <v>0</v>
      </c>
      <c r="AD295" s="26">
        <v>7</v>
      </c>
      <c r="AE295" s="26" t="s">
        <v>83</v>
      </c>
    </row>
    <row r="296" spans="1:31">
      <c r="A296" s="17">
        <v>42749</v>
      </c>
      <c r="B296" s="18">
        <v>0.33333333333333298</v>
      </c>
      <c r="C296" s="18">
        <v>0.625</v>
      </c>
      <c r="D296" s="19">
        <v>10</v>
      </c>
      <c r="E296" s="19">
        <v>12</v>
      </c>
      <c r="F296" s="19">
        <v>9</v>
      </c>
      <c r="G296" s="5">
        <f>INDEX('Carta Psicrométrica'!B$3:AO$49,MATCH(datos!F296,'Carta Psicrométrica'!A$3:A$49,0),MATCH(datos!E296,'Carta Psicrométrica'!B$2:AO$2,0))</f>
        <v>0</v>
      </c>
      <c r="H296" s="20">
        <v>21</v>
      </c>
      <c r="I296" s="20">
        <v>13</v>
      </c>
      <c r="J296" s="6">
        <v>1026</v>
      </c>
      <c r="K296" s="6">
        <f t="shared" si="33"/>
        <v>769.5</v>
      </c>
      <c r="L296" s="21">
        <v>8</v>
      </c>
      <c r="M296" s="21">
        <v>8</v>
      </c>
      <c r="N296" s="21">
        <v>9</v>
      </c>
      <c r="O296" s="21">
        <v>9</v>
      </c>
      <c r="P296" s="21">
        <v>10</v>
      </c>
      <c r="Q296" s="22">
        <v>65</v>
      </c>
      <c r="R296" s="22">
        <v>62</v>
      </c>
      <c r="S296" s="23">
        <f t="shared" si="31"/>
        <v>3</v>
      </c>
      <c r="T296" s="22">
        <v>12</v>
      </c>
      <c r="U296" s="22">
        <v>7</v>
      </c>
      <c r="V296" s="24">
        <v>3</v>
      </c>
      <c r="W296" s="24" t="str">
        <f t="shared" si="27"/>
        <v>Brisa Leve</v>
      </c>
      <c r="X296" s="24" t="s">
        <v>51</v>
      </c>
      <c r="Y296" s="24">
        <f t="shared" si="32"/>
        <v>90</v>
      </c>
      <c r="Z296" s="25">
        <v>0</v>
      </c>
      <c r="AA296" s="25">
        <v>0</v>
      </c>
      <c r="AB296" s="25">
        <f t="shared" si="34"/>
        <v>0</v>
      </c>
      <c r="AC296" s="25">
        <v>0</v>
      </c>
      <c r="AD296" s="26">
        <v>7</v>
      </c>
      <c r="AE296" s="26" t="s">
        <v>88</v>
      </c>
    </row>
    <row r="297" spans="1:31">
      <c r="A297" s="17">
        <v>42750</v>
      </c>
      <c r="B297" s="18">
        <v>0.33333333333333298</v>
      </c>
      <c r="C297" s="18">
        <v>0.625</v>
      </c>
      <c r="D297" s="19">
        <v>4</v>
      </c>
      <c r="E297" s="19">
        <v>6</v>
      </c>
      <c r="F297" s="19">
        <v>2</v>
      </c>
      <c r="G297" s="5">
        <f>INDEX('Carta Psicrométrica'!B$3:AO$49,MATCH(datos!F297,'Carta Psicrométrica'!A$3:A$49,0),MATCH(datos!E297,'Carta Psicrométrica'!B$2:AO$2,0))</f>
        <v>1</v>
      </c>
      <c r="H297" s="20">
        <v>20</v>
      </c>
      <c r="I297" s="20">
        <v>5</v>
      </c>
      <c r="J297" s="6">
        <v>1019</v>
      </c>
      <c r="K297" s="6">
        <f t="shared" si="33"/>
        <v>764.25</v>
      </c>
      <c r="L297" s="21">
        <v>7</v>
      </c>
      <c r="M297" s="21">
        <v>8</v>
      </c>
      <c r="N297" s="21">
        <v>8</v>
      </c>
      <c r="O297" s="21">
        <v>8</v>
      </c>
      <c r="P297" s="21">
        <v>10</v>
      </c>
      <c r="Q297" s="22">
        <v>62</v>
      </c>
      <c r="R297" s="22">
        <v>80</v>
      </c>
      <c r="S297" s="23">
        <f t="shared" si="31"/>
        <v>0.54200000000000159</v>
      </c>
      <c r="T297" s="22">
        <v>10</v>
      </c>
      <c r="U297" s="22">
        <v>6</v>
      </c>
      <c r="V297" s="24">
        <v>4</v>
      </c>
      <c r="W297" s="24" t="str">
        <f t="shared" si="27"/>
        <v>Brisa Moderada</v>
      </c>
      <c r="X297" s="24" t="s">
        <v>51</v>
      </c>
      <c r="Y297" s="24">
        <f t="shared" si="32"/>
        <v>90</v>
      </c>
      <c r="Z297" s="25">
        <v>0.73</v>
      </c>
      <c r="AB297" s="25">
        <f t="shared" si="34"/>
        <v>18.541999999999998</v>
      </c>
      <c r="AC297" s="25">
        <v>185</v>
      </c>
      <c r="AD297" s="26">
        <v>7</v>
      </c>
      <c r="AE297" s="26" t="s">
        <v>83</v>
      </c>
    </row>
    <row r="298" spans="1:31">
      <c r="A298" s="17">
        <v>42751</v>
      </c>
      <c r="B298" s="18">
        <v>0.33333333333333298</v>
      </c>
      <c r="C298" s="18">
        <v>0.625</v>
      </c>
      <c r="D298" s="19">
        <v>5</v>
      </c>
      <c r="E298" s="19">
        <v>6</v>
      </c>
      <c r="F298" s="19">
        <v>3</v>
      </c>
      <c r="G298" s="5">
        <f>INDEX('Carta Psicrométrica'!B$3:AO$49,MATCH(datos!F298,'Carta Psicrométrica'!A$3:A$49,0),MATCH(datos!E298,'Carta Psicrométrica'!B$2:AO$2,0))</f>
        <v>7</v>
      </c>
      <c r="H298" s="20">
        <v>12</v>
      </c>
      <c r="I298" s="20">
        <v>3</v>
      </c>
      <c r="J298" s="6">
        <v>1020</v>
      </c>
      <c r="K298" s="6">
        <f t="shared" si="33"/>
        <v>765</v>
      </c>
      <c r="L298" s="21">
        <v>6</v>
      </c>
      <c r="M298" s="21">
        <v>8</v>
      </c>
      <c r="N298" s="21">
        <v>9</v>
      </c>
      <c r="O298" s="21">
        <v>10</v>
      </c>
      <c r="P298" s="21">
        <v>11</v>
      </c>
      <c r="Q298" s="22">
        <v>80</v>
      </c>
      <c r="R298" s="22">
        <v>82</v>
      </c>
      <c r="S298" s="23">
        <f t="shared" si="31"/>
        <v>-0.98399999999999466</v>
      </c>
      <c r="T298" s="22">
        <v>11</v>
      </c>
      <c r="U298" s="22">
        <v>4</v>
      </c>
      <c r="V298" s="24">
        <v>4</v>
      </c>
      <c r="W298" s="24" t="str">
        <f t="shared" si="27"/>
        <v>Brisa Moderada</v>
      </c>
      <c r="X298" s="24" t="s">
        <v>58</v>
      </c>
      <c r="Y298" s="24">
        <f t="shared" si="32"/>
        <v>270</v>
      </c>
      <c r="Z298" s="25">
        <v>0.04</v>
      </c>
      <c r="AA298" s="25">
        <v>0.26</v>
      </c>
      <c r="AB298" s="25">
        <f t="shared" si="34"/>
        <v>1.016</v>
      </c>
      <c r="AC298" s="25">
        <v>12</v>
      </c>
      <c r="AD298" s="26">
        <v>3</v>
      </c>
      <c r="AE298" s="26" t="s">
        <v>78</v>
      </c>
    </row>
    <row r="299" spans="1:31">
      <c r="A299" s="17">
        <v>42752</v>
      </c>
      <c r="B299" s="18">
        <v>0.33333333333333298</v>
      </c>
      <c r="C299" s="18">
        <v>0.625</v>
      </c>
      <c r="D299" s="19">
        <v>5</v>
      </c>
      <c r="E299" s="19">
        <v>7</v>
      </c>
      <c r="F299" s="19">
        <v>4</v>
      </c>
      <c r="G299" s="5">
        <f>INDEX('Carta Psicrométrica'!B$3:AO$49,MATCH(datos!F299,'Carta Psicrométrica'!A$3:A$49,0),MATCH(datos!E299,'Carta Psicrométrica'!B$2:AO$2,0))</f>
        <v>0</v>
      </c>
      <c r="H299" s="20">
        <v>13</v>
      </c>
      <c r="I299" s="20">
        <v>3</v>
      </c>
      <c r="J299" s="6">
        <v>1022</v>
      </c>
      <c r="K299" s="6">
        <f t="shared" si="33"/>
        <v>766.5</v>
      </c>
      <c r="L299" s="21">
        <v>5</v>
      </c>
      <c r="M299" s="21">
        <v>7</v>
      </c>
      <c r="N299" s="21">
        <v>8</v>
      </c>
      <c r="O299" s="21">
        <v>9</v>
      </c>
      <c r="P299" s="21">
        <v>11</v>
      </c>
      <c r="Q299" s="22">
        <v>82</v>
      </c>
      <c r="R299" s="22">
        <v>80</v>
      </c>
      <c r="S299" s="23">
        <f t="shared" si="31"/>
        <v>2</v>
      </c>
      <c r="T299" s="22">
        <v>9</v>
      </c>
      <c r="U299" s="22">
        <v>4</v>
      </c>
      <c r="V299" s="24">
        <v>2</v>
      </c>
      <c r="W299" s="24" t="str">
        <f t="shared" si="27"/>
        <v>Brisa Suave</v>
      </c>
      <c r="X299" s="24" t="s">
        <v>60</v>
      </c>
      <c r="Y299" s="24">
        <f t="shared" si="32"/>
        <v>292.5</v>
      </c>
      <c r="Z299" s="25">
        <v>0</v>
      </c>
      <c r="AA299" s="25">
        <v>0</v>
      </c>
      <c r="AB299" s="25">
        <f t="shared" si="34"/>
        <v>0</v>
      </c>
      <c r="AC299" s="25">
        <v>0</v>
      </c>
      <c r="AD299" s="26">
        <v>6</v>
      </c>
      <c r="AE299" s="26" t="s">
        <v>93</v>
      </c>
    </row>
    <row r="300" spans="1:31">
      <c r="A300" s="17">
        <v>42753</v>
      </c>
      <c r="B300" s="18">
        <v>0.33333333333333298</v>
      </c>
      <c r="C300" s="18">
        <v>0.625</v>
      </c>
      <c r="D300" s="19">
        <v>2</v>
      </c>
      <c r="E300" s="19">
        <v>4</v>
      </c>
      <c r="F300" s="19">
        <v>-1</v>
      </c>
      <c r="G300" s="5">
        <f>INDEX('Carta Psicrométrica'!B$3:AO$49,MATCH(datos!F300,'Carta Psicrométrica'!A$3:A$49,0),MATCH(datos!E300,'Carta Psicrométrica'!B$2:AO$2,0))</f>
        <v>20</v>
      </c>
      <c r="H300" s="20">
        <v>11</v>
      </c>
      <c r="I300" s="20">
        <v>-2</v>
      </c>
      <c r="J300" s="6">
        <v>1024</v>
      </c>
      <c r="K300" s="6">
        <f t="shared" si="33"/>
        <v>768</v>
      </c>
      <c r="L300" s="21">
        <v>4</v>
      </c>
      <c r="M300" s="21">
        <v>7</v>
      </c>
      <c r="N300" s="21">
        <v>8</v>
      </c>
      <c r="O300" s="21">
        <v>9</v>
      </c>
      <c r="P300" s="21">
        <v>11</v>
      </c>
      <c r="Q300" s="22">
        <v>82</v>
      </c>
      <c r="R300" s="22">
        <v>78</v>
      </c>
      <c r="S300" s="23">
        <f t="shared" si="31"/>
        <v>4.5079999999999956</v>
      </c>
      <c r="V300" s="24">
        <v>1</v>
      </c>
      <c r="W300" s="24" t="str">
        <f t="shared" si="27"/>
        <v>Ventolina</v>
      </c>
      <c r="X300" s="24" t="s">
        <v>47</v>
      </c>
      <c r="Y300" s="24">
        <f t="shared" si="32"/>
        <v>315</v>
      </c>
      <c r="Z300" s="25">
        <v>0.02</v>
      </c>
      <c r="AB300" s="25">
        <f t="shared" si="34"/>
        <v>0.50800000000000001</v>
      </c>
      <c r="AC300" s="25">
        <v>3</v>
      </c>
      <c r="AD300" s="26">
        <v>0</v>
      </c>
      <c r="AE300" s="26">
        <v>0</v>
      </c>
    </row>
    <row r="301" spans="1:31">
      <c r="A301" s="17">
        <v>42754</v>
      </c>
      <c r="B301" s="18">
        <v>0.33333333333333298</v>
      </c>
      <c r="C301" s="18">
        <v>0.625</v>
      </c>
      <c r="D301" s="19">
        <v>5</v>
      </c>
      <c r="E301" s="19">
        <v>7</v>
      </c>
      <c r="F301" s="19">
        <v>3</v>
      </c>
      <c r="G301" s="5">
        <f>INDEX('Carta Psicrométrica'!B$3:AO$49,MATCH(datos!F301,'Carta Psicrométrica'!A$3:A$49,0),MATCH(datos!E301,'Carta Psicrométrica'!B$2:AO$2,0))</f>
        <v>0</v>
      </c>
      <c r="H301" s="20">
        <v>13</v>
      </c>
      <c r="I301" s="20">
        <v>-1</v>
      </c>
      <c r="J301" s="6">
        <v>1025</v>
      </c>
      <c r="K301" s="6">
        <f t="shared" si="33"/>
        <v>768.75</v>
      </c>
      <c r="L301" s="21">
        <v>5</v>
      </c>
      <c r="M301" s="21">
        <v>7</v>
      </c>
      <c r="N301" s="21">
        <v>8</v>
      </c>
      <c r="O301" s="21">
        <v>9</v>
      </c>
      <c r="P301" s="21">
        <v>11</v>
      </c>
      <c r="Q301" s="22">
        <v>78</v>
      </c>
      <c r="R301" s="22">
        <v>77</v>
      </c>
      <c r="S301" s="23">
        <f t="shared" si="31"/>
        <v>1</v>
      </c>
      <c r="T301" s="22">
        <v>9</v>
      </c>
      <c r="U301" s="22">
        <v>3</v>
      </c>
      <c r="V301" s="24">
        <v>4</v>
      </c>
      <c r="W301" s="24" t="str">
        <f t="shared" si="27"/>
        <v>Brisa Moderada</v>
      </c>
      <c r="X301" s="24" t="s">
        <v>58</v>
      </c>
      <c r="Y301" s="24">
        <f t="shared" si="32"/>
        <v>270</v>
      </c>
      <c r="Z301" s="25">
        <v>0</v>
      </c>
      <c r="AA301" s="25">
        <v>0</v>
      </c>
      <c r="AB301" s="25">
        <f t="shared" si="34"/>
        <v>0</v>
      </c>
      <c r="AC301" s="25">
        <v>0</v>
      </c>
      <c r="AD301" s="26">
        <v>2</v>
      </c>
      <c r="AE301" s="26" t="s">
        <v>102</v>
      </c>
    </row>
    <row r="302" spans="1:31">
      <c r="A302" s="17">
        <v>42755</v>
      </c>
      <c r="B302" s="18">
        <v>0.33333333333333298</v>
      </c>
      <c r="C302" s="18">
        <v>0.625</v>
      </c>
      <c r="D302" s="19">
        <v>5</v>
      </c>
      <c r="E302" s="19">
        <v>6</v>
      </c>
      <c r="F302" s="19">
        <v>4</v>
      </c>
      <c r="G302" s="5">
        <f>INDEX('Carta Psicrométrica'!B$3:AO$49,MATCH(datos!F302,'Carta Psicrométrica'!A$3:A$49,0),MATCH(datos!E302,'Carta Psicrométrica'!B$2:AO$2,0))</f>
        <v>11</v>
      </c>
      <c r="H302" s="20">
        <v>13</v>
      </c>
      <c r="I302" s="20">
        <v>2</v>
      </c>
      <c r="J302" s="6">
        <v>1020</v>
      </c>
      <c r="K302" s="6">
        <f t="shared" si="33"/>
        <v>765</v>
      </c>
      <c r="L302" s="21">
        <v>4</v>
      </c>
      <c r="M302" s="21">
        <v>6</v>
      </c>
      <c r="N302" s="21">
        <v>7</v>
      </c>
      <c r="O302" s="21">
        <v>9</v>
      </c>
      <c r="P302" s="21">
        <v>11</v>
      </c>
      <c r="Q302" s="22">
        <v>78</v>
      </c>
      <c r="R302" s="22">
        <v>75</v>
      </c>
      <c r="S302" s="23">
        <f t="shared" si="31"/>
        <v>3</v>
      </c>
      <c r="T302" s="22">
        <v>11</v>
      </c>
      <c r="U302" s="22">
        <v>4</v>
      </c>
      <c r="V302" s="24">
        <v>2</v>
      </c>
      <c r="W302" s="24" t="str">
        <f t="shared" si="27"/>
        <v>Brisa Suave</v>
      </c>
      <c r="X302" s="24" t="s">
        <v>60</v>
      </c>
      <c r="Y302" s="24">
        <f t="shared" si="32"/>
        <v>292.5</v>
      </c>
      <c r="Z302" s="25">
        <v>0</v>
      </c>
      <c r="AA302" s="25">
        <v>0</v>
      </c>
      <c r="AB302" s="25">
        <f t="shared" si="34"/>
        <v>0</v>
      </c>
      <c r="AC302" s="25">
        <v>0</v>
      </c>
      <c r="AD302" s="26">
        <v>2</v>
      </c>
      <c r="AE302" s="26" t="s">
        <v>89</v>
      </c>
    </row>
    <row r="303" spans="1:31">
      <c r="A303" s="17">
        <v>42756</v>
      </c>
      <c r="B303" s="18">
        <v>0.33333333333333298</v>
      </c>
      <c r="C303" s="18">
        <v>0.625</v>
      </c>
      <c r="D303" s="19">
        <v>6</v>
      </c>
      <c r="E303" s="19">
        <v>7</v>
      </c>
      <c r="F303" s="19">
        <v>4</v>
      </c>
      <c r="G303" s="5">
        <f>INDEX('Carta Psicrométrica'!B$3:AO$49,MATCH(datos!F303,'Carta Psicrométrica'!A$3:A$49,0),MATCH(datos!E303,'Carta Psicrométrica'!B$2:AO$2,0))</f>
        <v>0</v>
      </c>
      <c r="H303" s="20">
        <v>15</v>
      </c>
      <c r="I303" s="20">
        <v>6</v>
      </c>
      <c r="J303" s="6">
        <v>1014</v>
      </c>
      <c r="K303" s="6">
        <f t="shared" si="33"/>
        <v>760.5</v>
      </c>
      <c r="L303" s="21">
        <v>6</v>
      </c>
      <c r="M303" s="21">
        <v>7</v>
      </c>
      <c r="N303" s="21">
        <v>8</v>
      </c>
      <c r="O303" s="21">
        <v>9</v>
      </c>
      <c r="P303" s="21">
        <v>11</v>
      </c>
      <c r="Q303" s="22">
        <v>114</v>
      </c>
      <c r="R303" s="22">
        <v>114</v>
      </c>
      <c r="S303" s="23">
        <f t="shared" si="31"/>
        <v>4.8259999999999934</v>
      </c>
      <c r="T303" s="22">
        <v>12</v>
      </c>
      <c r="U303" s="22">
        <v>2</v>
      </c>
      <c r="V303" s="24">
        <v>3</v>
      </c>
      <c r="W303" s="24" t="str">
        <f t="shared" si="27"/>
        <v>Brisa Leve</v>
      </c>
      <c r="X303" s="24" t="s">
        <v>49</v>
      </c>
      <c r="Y303" s="24">
        <f t="shared" si="32"/>
        <v>247.5</v>
      </c>
      <c r="Z303" s="25">
        <v>0.19</v>
      </c>
      <c r="AA303" s="25">
        <v>0.17</v>
      </c>
      <c r="AB303" s="25">
        <f t="shared" si="34"/>
        <v>4.8259999999999996</v>
      </c>
      <c r="AC303" s="25">
        <v>44</v>
      </c>
      <c r="AD303" s="26">
        <v>8</v>
      </c>
      <c r="AE303" s="26" t="s">
        <v>83</v>
      </c>
    </row>
    <row r="304" spans="1:31">
      <c r="A304" s="17">
        <v>42757</v>
      </c>
      <c r="B304" s="18">
        <v>0.33333333333333298</v>
      </c>
      <c r="C304" s="18">
        <v>0.625</v>
      </c>
      <c r="D304" s="19">
        <v>2</v>
      </c>
      <c r="E304" s="19">
        <v>4</v>
      </c>
      <c r="F304" s="19">
        <v>1</v>
      </c>
      <c r="G304" s="5">
        <f>INDEX('Carta Psicrométrica'!B$3:AO$49,MATCH(datos!F304,'Carta Psicrométrica'!A$3:A$49,0),MATCH(datos!E304,'Carta Psicrométrica'!B$2:AO$2,0))</f>
        <v>29</v>
      </c>
      <c r="H304" s="20">
        <v>10</v>
      </c>
      <c r="I304" s="20">
        <v>1</v>
      </c>
      <c r="J304" s="6">
        <v>1026</v>
      </c>
      <c r="K304" s="6">
        <f t="shared" si="33"/>
        <v>769.5</v>
      </c>
      <c r="L304" s="21">
        <v>3</v>
      </c>
      <c r="M304" s="21">
        <v>5</v>
      </c>
      <c r="N304" s="21">
        <v>7</v>
      </c>
      <c r="O304" s="21">
        <v>8</v>
      </c>
      <c r="P304" s="21">
        <v>10</v>
      </c>
      <c r="Q304" s="22">
        <v>114</v>
      </c>
      <c r="R304" s="22">
        <v>113</v>
      </c>
      <c r="S304" s="23">
        <f t="shared" si="31"/>
        <v>3.0319999999999965</v>
      </c>
      <c r="T304" s="22">
        <v>6</v>
      </c>
      <c r="U304" s="22">
        <v>1</v>
      </c>
      <c r="V304" s="24">
        <v>4</v>
      </c>
      <c r="W304" s="24" t="str">
        <f t="shared" si="27"/>
        <v>Brisa Moderada</v>
      </c>
      <c r="X304" s="24" t="s">
        <v>60</v>
      </c>
      <c r="Y304" s="24">
        <f t="shared" si="32"/>
        <v>292.5</v>
      </c>
      <c r="Z304" s="25">
        <v>0.08</v>
      </c>
      <c r="AA304" s="25">
        <v>0.05</v>
      </c>
      <c r="AB304" s="25">
        <f t="shared" si="34"/>
        <v>2.032</v>
      </c>
      <c r="AC304" s="25">
        <v>1.5</v>
      </c>
      <c r="AD304" s="26">
        <v>0</v>
      </c>
      <c r="AE304" s="26">
        <v>0</v>
      </c>
    </row>
    <row r="305" spans="1:31">
      <c r="A305" s="17">
        <v>42758</v>
      </c>
      <c r="B305" s="18">
        <v>0.33333333333333298</v>
      </c>
      <c r="C305" s="18">
        <v>0.625</v>
      </c>
      <c r="D305" s="19">
        <v>4</v>
      </c>
      <c r="E305" s="19">
        <v>4</v>
      </c>
      <c r="F305" s="19">
        <v>1</v>
      </c>
      <c r="G305" s="5">
        <f>INDEX('Carta Psicrométrica'!B$3:AO$49,MATCH(datos!F305,'Carta Psicrométrica'!A$3:A$49,0),MATCH(datos!E305,'Carta Psicrométrica'!B$2:AO$2,0))</f>
        <v>29</v>
      </c>
      <c r="H305" s="20">
        <v>12</v>
      </c>
      <c r="I305" s="20">
        <v>1</v>
      </c>
      <c r="J305" s="6">
        <v>1026</v>
      </c>
      <c r="K305" s="6">
        <f t="shared" si="33"/>
        <v>769.5</v>
      </c>
      <c r="L305" s="21">
        <v>3</v>
      </c>
      <c r="M305" s="21">
        <v>5</v>
      </c>
      <c r="N305" s="21">
        <v>7</v>
      </c>
      <c r="O305" s="21">
        <v>8</v>
      </c>
      <c r="P305" s="21">
        <v>11</v>
      </c>
      <c r="Q305" s="22">
        <v>113</v>
      </c>
      <c r="R305" s="22">
        <v>112</v>
      </c>
      <c r="S305" s="23">
        <f t="shared" si="31"/>
        <v>1</v>
      </c>
      <c r="T305" s="22">
        <v>6</v>
      </c>
      <c r="U305" s="22">
        <v>1</v>
      </c>
      <c r="V305" s="24">
        <v>0</v>
      </c>
      <c r="W305" s="24" t="str">
        <f t="shared" si="27"/>
        <v>Calma</v>
      </c>
      <c r="X305" s="24" t="s">
        <v>66</v>
      </c>
      <c r="Y305" s="24">
        <f t="shared" si="32"/>
        <v>225</v>
      </c>
      <c r="Z305" s="25">
        <v>0</v>
      </c>
      <c r="AA305" s="25">
        <v>0</v>
      </c>
      <c r="AB305" s="25">
        <f t="shared" si="34"/>
        <v>0</v>
      </c>
      <c r="AC305" s="25">
        <v>0</v>
      </c>
      <c r="AD305" s="26">
        <v>0</v>
      </c>
      <c r="AE305" s="26">
        <v>0</v>
      </c>
    </row>
    <row r="306" spans="1:31">
      <c r="A306" s="17">
        <v>42759</v>
      </c>
      <c r="B306" s="18">
        <v>0.33333333333333298</v>
      </c>
      <c r="C306" s="18">
        <v>0.625</v>
      </c>
      <c r="D306" s="19">
        <v>8</v>
      </c>
      <c r="E306" s="19">
        <v>8</v>
      </c>
      <c r="F306" s="19">
        <v>5</v>
      </c>
      <c r="G306" s="5">
        <f>INDEX('Carta Psicrométrica'!B$3:AO$49,MATCH(datos!F306,'Carta Psicrométrica'!A$3:A$49,0),MATCH(datos!E306,'Carta Psicrométrica'!B$2:AO$2,0))</f>
        <v>0</v>
      </c>
      <c r="H306" s="20">
        <v>19</v>
      </c>
      <c r="I306" s="20">
        <v>1</v>
      </c>
      <c r="J306" s="6">
        <v>1016</v>
      </c>
      <c r="K306" s="6">
        <f t="shared" si="33"/>
        <v>762</v>
      </c>
      <c r="L306" s="21">
        <v>4</v>
      </c>
      <c r="M306" s="21">
        <v>6</v>
      </c>
      <c r="N306" s="21">
        <v>8</v>
      </c>
      <c r="O306" s="21">
        <v>9</v>
      </c>
      <c r="P306" s="21">
        <v>11</v>
      </c>
      <c r="Q306" s="22">
        <v>112</v>
      </c>
      <c r="R306" s="22">
        <v>110</v>
      </c>
      <c r="S306" s="23">
        <f t="shared" si="31"/>
        <v>2</v>
      </c>
      <c r="T306" s="22">
        <v>7</v>
      </c>
      <c r="U306" s="22">
        <v>2</v>
      </c>
      <c r="V306" s="24">
        <v>4</v>
      </c>
      <c r="W306" s="24" t="str">
        <f t="shared" si="27"/>
        <v>Brisa Moderada</v>
      </c>
      <c r="X306" s="24" t="s">
        <v>49</v>
      </c>
      <c r="Y306" s="24">
        <f t="shared" si="32"/>
        <v>247.5</v>
      </c>
      <c r="Z306" s="25">
        <v>0</v>
      </c>
      <c r="AA306" s="25">
        <v>0</v>
      </c>
      <c r="AB306" s="25">
        <f t="shared" si="34"/>
        <v>0</v>
      </c>
      <c r="AC306" s="25">
        <v>0</v>
      </c>
      <c r="AD306" s="26">
        <v>4</v>
      </c>
      <c r="AE306" s="26" t="s">
        <v>88</v>
      </c>
    </row>
    <row r="307" spans="1:31">
      <c r="A307" s="17">
        <v>42760</v>
      </c>
      <c r="B307" s="18">
        <v>0.33333333333333298</v>
      </c>
      <c r="C307" s="18">
        <v>0.625</v>
      </c>
      <c r="D307" s="19">
        <v>2</v>
      </c>
      <c r="E307" s="19">
        <v>2</v>
      </c>
      <c r="F307" s="19">
        <v>0</v>
      </c>
      <c r="G307" s="5">
        <f>INDEX('Carta Psicrométrica'!B$3:AO$49,MATCH(datos!F307,'Carta Psicrométrica'!A$3:A$49,0),MATCH(datos!E307,'Carta Psicrométrica'!B$2:AO$2,0))</f>
        <v>61</v>
      </c>
      <c r="H307" s="20">
        <v>12</v>
      </c>
      <c r="I307" s="20">
        <v>2</v>
      </c>
      <c r="J307" s="6">
        <v>1023</v>
      </c>
      <c r="K307" s="6">
        <f t="shared" si="33"/>
        <v>767.25</v>
      </c>
      <c r="L307" s="21">
        <v>4</v>
      </c>
      <c r="M307" s="21">
        <v>6</v>
      </c>
      <c r="N307" s="21">
        <v>7</v>
      </c>
      <c r="O307" s="21">
        <v>9</v>
      </c>
      <c r="P307" s="21">
        <v>10</v>
      </c>
      <c r="Q307" s="22">
        <v>110</v>
      </c>
      <c r="R307" s="22">
        <v>106</v>
      </c>
      <c r="S307" s="23">
        <f t="shared" si="31"/>
        <v>4</v>
      </c>
      <c r="T307" s="22">
        <v>9</v>
      </c>
      <c r="U307" s="22">
        <v>2</v>
      </c>
      <c r="V307" s="24">
        <v>2</v>
      </c>
      <c r="W307" s="24" t="str">
        <f t="shared" ref="W307:W370" si="35">IF(V307=0,"Calma",IF(V307=1,"Ventolina",IF(V307=2,"Brisa Suave",IF(V307=3,"Brisa Leve",IF(V307=4,"Brisa Moderada",IF(V307=5,"Brisa Fresca",IF(V307=6,"Brisa Fuerte",IF(V307=7,"Viento Fuerte",IF(V307=8,"Temporal",IF(V307=9,"Temporal Fuerte",IF(V307=10,"Temporal Violento",IF(V307=11,"Temporal Muy Violento",IF(V307=12,"Huracán","N/A")))))))))))))</f>
        <v>Brisa Suave</v>
      </c>
      <c r="X307" s="24" t="s">
        <v>58</v>
      </c>
      <c r="Y307" s="24">
        <f t="shared" si="32"/>
        <v>270</v>
      </c>
      <c r="Z307" s="25">
        <v>0</v>
      </c>
      <c r="AA307" s="25">
        <v>0</v>
      </c>
      <c r="AB307" s="25">
        <f t="shared" si="34"/>
        <v>0</v>
      </c>
      <c r="AC307" s="25">
        <v>0</v>
      </c>
      <c r="AD307" s="26">
        <v>1</v>
      </c>
      <c r="AE307" s="26" t="s">
        <v>93</v>
      </c>
    </row>
    <row r="308" spans="1:31">
      <c r="A308" s="17">
        <v>42761</v>
      </c>
      <c r="B308" s="18">
        <v>0.33333333333333298</v>
      </c>
      <c r="C308" s="18">
        <v>0.625</v>
      </c>
      <c r="D308" s="19">
        <v>0</v>
      </c>
      <c r="E308" s="19">
        <v>1</v>
      </c>
      <c r="F308" s="19">
        <v>2</v>
      </c>
      <c r="G308" s="5">
        <f>INDEX('Carta Psicrométrica'!B$3:AO$49,MATCH(datos!F308,'Carta Psicrométrica'!A$3:A$49,0),MATCH(datos!E308,'Carta Psicrométrica'!B$2:AO$2,0))</f>
        <v>82</v>
      </c>
      <c r="H308" s="20">
        <v>9</v>
      </c>
      <c r="I308" s="20">
        <v>-1</v>
      </c>
      <c r="J308" s="6">
        <v>1029</v>
      </c>
      <c r="K308" s="6">
        <f t="shared" si="33"/>
        <v>771.75</v>
      </c>
      <c r="L308" s="21">
        <v>1</v>
      </c>
      <c r="M308" s="21">
        <v>5</v>
      </c>
      <c r="N308" s="21">
        <v>6</v>
      </c>
      <c r="O308" s="21">
        <v>8</v>
      </c>
      <c r="P308" s="21">
        <v>10</v>
      </c>
      <c r="Q308" s="22">
        <v>106</v>
      </c>
      <c r="R308" s="22">
        <v>103</v>
      </c>
      <c r="S308" s="23">
        <f t="shared" si="31"/>
        <v>3</v>
      </c>
      <c r="T308" s="22">
        <v>8</v>
      </c>
      <c r="U308" s="22">
        <v>-1</v>
      </c>
      <c r="V308" s="24">
        <v>1</v>
      </c>
      <c r="W308" s="24" t="str">
        <f t="shared" si="35"/>
        <v>Ventolina</v>
      </c>
      <c r="X308" s="24" t="s">
        <v>60</v>
      </c>
      <c r="Y308" s="24">
        <f t="shared" si="32"/>
        <v>292.5</v>
      </c>
      <c r="Z308" s="25">
        <v>0</v>
      </c>
      <c r="AA308" s="25">
        <v>0</v>
      </c>
      <c r="AB308" s="25">
        <f t="shared" si="34"/>
        <v>0</v>
      </c>
      <c r="AC308" s="25">
        <v>0</v>
      </c>
      <c r="AD308" s="26">
        <v>0</v>
      </c>
      <c r="AE308" s="26">
        <v>0</v>
      </c>
    </row>
    <row r="309" spans="1:31">
      <c r="A309" s="17">
        <v>42762</v>
      </c>
      <c r="B309" s="18">
        <v>0.33333333333333298</v>
      </c>
      <c r="C309" s="18">
        <v>0.625</v>
      </c>
      <c r="D309" s="19">
        <v>2</v>
      </c>
      <c r="E309" s="19">
        <v>1</v>
      </c>
      <c r="F309" s="19">
        <v>0</v>
      </c>
      <c r="G309" s="5">
        <f>INDEX('Carta Psicrométrica'!B$3:AO$49,MATCH(datos!F309,'Carta Psicrométrica'!A$3:A$49,0),MATCH(datos!E309,'Carta Psicrométrica'!B$2:AO$2,0))</f>
        <v>81</v>
      </c>
      <c r="H309" s="20">
        <v>10</v>
      </c>
      <c r="I309" s="20">
        <v>1</v>
      </c>
      <c r="J309" s="6">
        <v>1030</v>
      </c>
      <c r="K309" s="6">
        <f t="shared" si="33"/>
        <v>772.5</v>
      </c>
      <c r="L309" s="21">
        <v>1</v>
      </c>
      <c r="M309" s="21">
        <v>3</v>
      </c>
      <c r="N309" s="21">
        <v>5</v>
      </c>
      <c r="O309" s="21">
        <v>7</v>
      </c>
      <c r="P309" s="21">
        <v>9</v>
      </c>
      <c r="Q309" s="22">
        <v>103</v>
      </c>
      <c r="R309" s="22">
        <v>102</v>
      </c>
      <c r="S309" s="23">
        <f t="shared" si="31"/>
        <v>1</v>
      </c>
      <c r="T309" s="22">
        <v>1</v>
      </c>
      <c r="U309" s="22">
        <v>0</v>
      </c>
      <c r="V309" s="24">
        <v>3</v>
      </c>
      <c r="W309" s="24" t="str">
        <f t="shared" si="35"/>
        <v>Brisa Leve</v>
      </c>
      <c r="X309" s="24" t="s">
        <v>60</v>
      </c>
      <c r="Y309" s="24">
        <f t="shared" si="32"/>
        <v>292.5</v>
      </c>
      <c r="Z309" s="25">
        <v>0</v>
      </c>
      <c r="AA309" s="25">
        <v>0</v>
      </c>
      <c r="AB309" s="25">
        <f t="shared" si="34"/>
        <v>0</v>
      </c>
      <c r="AC309" s="25">
        <v>0</v>
      </c>
      <c r="AD309" s="26">
        <v>7</v>
      </c>
      <c r="AE309" s="26" t="s">
        <v>88</v>
      </c>
    </row>
    <row r="310" spans="1:31">
      <c r="A310" s="17">
        <v>42763</v>
      </c>
      <c r="B310" s="18">
        <v>0.33333333333333298</v>
      </c>
      <c r="C310" s="18">
        <v>0.625</v>
      </c>
      <c r="D310" s="19">
        <v>2</v>
      </c>
      <c r="E310" s="19">
        <v>-1</v>
      </c>
      <c r="F310" s="19">
        <v>-4</v>
      </c>
      <c r="G310" s="5" t="e">
        <f>INDEX('Carta Psicrométrica'!B$3:AO$49,MATCH(datos!F310,'Carta Psicrométrica'!A$3:A$49,0),MATCH(datos!E310,'Carta Psicrométrica'!B$2:AO$2,0))</f>
        <v>#N/A</v>
      </c>
      <c r="H310" s="20">
        <v>10</v>
      </c>
      <c r="I310" s="20">
        <v>4</v>
      </c>
      <c r="J310" s="6">
        <v>1034</v>
      </c>
      <c r="K310" s="6">
        <f t="shared" si="33"/>
        <v>775.5</v>
      </c>
      <c r="L310" s="21">
        <v>1</v>
      </c>
      <c r="M310" s="21">
        <v>4</v>
      </c>
      <c r="N310" s="21">
        <v>5</v>
      </c>
      <c r="O310" s="21">
        <v>7</v>
      </c>
      <c r="P310" s="21">
        <v>10</v>
      </c>
      <c r="Q310" s="22">
        <v>102</v>
      </c>
      <c r="R310" s="22">
        <v>101</v>
      </c>
      <c r="S310" s="23">
        <f t="shared" si="31"/>
        <v>1</v>
      </c>
      <c r="T310" s="22">
        <v>5</v>
      </c>
      <c r="U310" s="22">
        <v>0</v>
      </c>
      <c r="V310" s="24">
        <v>2</v>
      </c>
      <c r="W310" s="24" t="str">
        <f t="shared" si="35"/>
        <v>Brisa Suave</v>
      </c>
      <c r="X310" s="24" t="s">
        <v>56</v>
      </c>
      <c r="Y310" s="24">
        <f t="shared" si="32"/>
        <v>67.5</v>
      </c>
      <c r="Z310" s="25">
        <v>0</v>
      </c>
      <c r="AA310" s="25">
        <v>0</v>
      </c>
      <c r="AB310" s="25">
        <f t="shared" si="34"/>
        <v>0</v>
      </c>
      <c r="AC310" s="25">
        <v>0</v>
      </c>
      <c r="AD310" s="26">
        <v>0</v>
      </c>
      <c r="AE310" s="26">
        <v>0</v>
      </c>
    </row>
    <row r="311" spans="1:31">
      <c r="A311" s="17">
        <v>42764</v>
      </c>
      <c r="B311" s="18">
        <v>0.33333333333333298</v>
      </c>
      <c r="C311" s="18">
        <v>0.625</v>
      </c>
      <c r="D311" s="19">
        <v>-2</v>
      </c>
      <c r="E311" s="19">
        <v>-1</v>
      </c>
      <c r="F311" s="19">
        <v>-4</v>
      </c>
      <c r="G311" s="5" t="e">
        <f>INDEX('Carta Psicrométrica'!B$3:AO$49,MATCH(datos!F311,'Carta Psicrométrica'!A$3:A$49,0),MATCH(datos!E311,'Carta Psicrométrica'!B$2:AO$2,0))</f>
        <v>#N/A</v>
      </c>
      <c r="H311" s="20">
        <v>9</v>
      </c>
      <c r="I311" s="20">
        <v>-3</v>
      </c>
      <c r="J311" s="6">
        <v>1028</v>
      </c>
      <c r="K311" s="6">
        <f t="shared" si="33"/>
        <v>771</v>
      </c>
      <c r="L311" s="21">
        <v>1</v>
      </c>
      <c r="M311" s="21">
        <v>4</v>
      </c>
      <c r="N311" s="21">
        <v>5</v>
      </c>
      <c r="O311" s="21">
        <v>7</v>
      </c>
      <c r="P311" s="21">
        <v>10</v>
      </c>
      <c r="Q311" s="22">
        <v>101</v>
      </c>
      <c r="R311" s="22">
        <v>99</v>
      </c>
      <c r="S311" s="23">
        <f t="shared" si="31"/>
        <v>2</v>
      </c>
      <c r="T311" s="22">
        <v>4</v>
      </c>
      <c r="U311" s="22">
        <v>0</v>
      </c>
      <c r="V311" s="24">
        <v>0</v>
      </c>
      <c r="W311" s="24" t="str">
        <f t="shared" si="35"/>
        <v>Calma</v>
      </c>
      <c r="X311" s="24" t="s">
        <v>60</v>
      </c>
      <c r="Y311" s="24">
        <f t="shared" si="32"/>
        <v>292.5</v>
      </c>
      <c r="Z311" s="25">
        <v>0</v>
      </c>
      <c r="AA311" s="25">
        <v>0</v>
      </c>
      <c r="AB311" s="25">
        <f t="shared" si="34"/>
        <v>0</v>
      </c>
      <c r="AC311" s="25">
        <v>0</v>
      </c>
      <c r="AD311" s="26">
        <v>0</v>
      </c>
      <c r="AE311" s="26">
        <v>0</v>
      </c>
    </row>
    <row r="312" spans="1:31">
      <c r="A312" s="17">
        <v>42765</v>
      </c>
      <c r="B312" s="18">
        <v>0.33333333333333298</v>
      </c>
      <c r="C312" s="18">
        <v>0.625</v>
      </c>
      <c r="D312" s="19">
        <v>0</v>
      </c>
      <c r="E312" s="19">
        <v>2</v>
      </c>
      <c r="F312" s="19">
        <v>-1</v>
      </c>
      <c r="G312" s="5">
        <f>INDEX('Carta Psicrométrica'!B$3:AO$49,MATCH(datos!F312,'Carta Psicrométrica'!A$3:A$49,0),MATCH(datos!E312,'Carta Psicrométrica'!B$2:AO$2,0))</f>
        <v>59</v>
      </c>
      <c r="H312" s="20">
        <v>9</v>
      </c>
      <c r="I312" s="20">
        <v>-3</v>
      </c>
      <c r="J312" s="6">
        <v>1029</v>
      </c>
      <c r="K312" s="6">
        <f t="shared" si="33"/>
        <v>771.75</v>
      </c>
      <c r="L312" s="21">
        <v>0</v>
      </c>
      <c r="M312" s="21">
        <v>3</v>
      </c>
      <c r="N312" s="21">
        <v>5</v>
      </c>
      <c r="O312" s="21">
        <v>7</v>
      </c>
      <c r="P312" s="21">
        <v>10</v>
      </c>
      <c r="Q312" s="22">
        <v>99</v>
      </c>
      <c r="R312" s="22">
        <v>98</v>
      </c>
      <c r="S312" s="23">
        <f t="shared" si="31"/>
        <v>1</v>
      </c>
      <c r="T312" s="22">
        <v>0</v>
      </c>
      <c r="U312" s="22">
        <v>-1</v>
      </c>
      <c r="V312" s="24">
        <v>0</v>
      </c>
      <c r="W312" s="24" t="str">
        <f t="shared" si="35"/>
        <v>Calma</v>
      </c>
      <c r="X312" s="24" t="s">
        <v>60</v>
      </c>
      <c r="Y312" s="24">
        <f t="shared" si="32"/>
        <v>292.5</v>
      </c>
      <c r="Z312" s="25">
        <v>0</v>
      </c>
      <c r="AA312" s="25">
        <v>0</v>
      </c>
      <c r="AB312" s="25">
        <f t="shared" si="34"/>
        <v>0</v>
      </c>
      <c r="AC312" s="25">
        <v>0</v>
      </c>
      <c r="AD312" s="26">
        <v>0</v>
      </c>
      <c r="AE312" s="26">
        <v>0</v>
      </c>
    </row>
    <row r="313" spans="1:31">
      <c r="A313" s="17">
        <v>42766</v>
      </c>
      <c r="B313" s="18">
        <v>0.33333333333333298</v>
      </c>
      <c r="C313" s="18">
        <v>0.625</v>
      </c>
      <c r="D313" s="19">
        <v>2</v>
      </c>
      <c r="E313" s="19">
        <v>2</v>
      </c>
      <c r="F313" s="19">
        <v>1</v>
      </c>
      <c r="G313" s="5">
        <f>INDEX('Carta Psicrométrica'!B$3:AO$49,MATCH(datos!F313,'Carta Psicrométrica'!A$3:A$49,0),MATCH(datos!E313,'Carta Psicrométrica'!B$2:AO$2,0))</f>
        <v>64</v>
      </c>
      <c r="H313" s="20">
        <v>11</v>
      </c>
      <c r="I313" s="20">
        <v>0</v>
      </c>
      <c r="J313" s="6">
        <v>1035</v>
      </c>
      <c r="K313" s="6">
        <f t="shared" si="33"/>
        <v>776.25</v>
      </c>
      <c r="L313" s="21">
        <v>0</v>
      </c>
      <c r="M313" s="21">
        <v>2</v>
      </c>
      <c r="N313" s="21">
        <v>4</v>
      </c>
      <c r="O313" s="21">
        <v>6</v>
      </c>
      <c r="P313" s="21">
        <v>9</v>
      </c>
      <c r="Q313" s="22">
        <v>98</v>
      </c>
      <c r="R313" s="22">
        <v>97</v>
      </c>
      <c r="S313" s="23">
        <f t="shared" si="31"/>
        <v>1</v>
      </c>
      <c r="T313" s="22">
        <v>1</v>
      </c>
      <c r="U313" s="22">
        <v>-1</v>
      </c>
      <c r="V313" s="24">
        <v>3</v>
      </c>
      <c r="W313" s="24" t="str">
        <f t="shared" si="35"/>
        <v>Brisa Leve</v>
      </c>
      <c r="X313" s="24" t="s">
        <v>58</v>
      </c>
      <c r="Y313" s="24">
        <f t="shared" si="32"/>
        <v>270</v>
      </c>
      <c r="Z313" s="25">
        <v>0</v>
      </c>
      <c r="AA313" s="25">
        <v>0</v>
      </c>
      <c r="AB313" s="25">
        <f t="shared" si="34"/>
        <v>0</v>
      </c>
      <c r="AC313" s="25">
        <v>0</v>
      </c>
      <c r="AD313" s="26">
        <v>0</v>
      </c>
      <c r="AE313" s="26">
        <v>0</v>
      </c>
    </row>
    <row r="314" spans="1:31">
      <c r="A314" s="17">
        <v>42767</v>
      </c>
      <c r="B314" s="18">
        <v>0.33333333333333298</v>
      </c>
      <c r="C314" s="18">
        <v>0.625</v>
      </c>
      <c r="D314" s="19">
        <v>9</v>
      </c>
      <c r="E314" s="19">
        <v>6</v>
      </c>
      <c r="F314" s="19">
        <v>5</v>
      </c>
      <c r="G314" s="5">
        <f>INDEX('Carta Psicrométrica'!B$3:AO$49,MATCH(datos!F314,'Carta Psicrométrica'!A$3:A$49,0),MATCH(datos!E314,'Carta Psicrométrica'!B$2:AO$2,0))</f>
        <v>15</v>
      </c>
      <c r="H314" s="20">
        <v>20</v>
      </c>
      <c r="I314" s="20">
        <v>3</v>
      </c>
      <c r="J314" s="6">
        <v>1026</v>
      </c>
      <c r="K314" s="6">
        <f t="shared" si="33"/>
        <v>769.5</v>
      </c>
      <c r="L314" s="21">
        <v>2</v>
      </c>
      <c r="M314" s="21">
        <v>4</v>
      </c>
      <c r="N314" s="21">
        <v>5</v>
      </c>
      <c r="O314" s="21">
        <v>6</v>
      </c>
      <c r="P314" s="21">
        <v>9</v>
      </c>
      <c r="Q314" s="22">
        <v>97</v>
      </c>
      <c r="R314" s="22">
        <v>93</v>
      </c>
      <c r="S314" s="23">
        <f t="shared" si="31"/>
        <v>4</v>
      </c>
      <c r="T314" s="22">
        <v>2</v>
      </c>
      <c r="U314" s="22">
        <v>1</v>
      </c>
      <c r="V314" s="24">
        <v>2</v>
      </c>
      <c r="W314" s="24" t="str">
        <f t="shared" si="35"/>
        <v>Brisa Suave</v>
      </c>
      <c r="X314" s="24" t="s">
        <v>60</v>
      </c>
      <c r="Y314" s="24">
        <f t="shared" si="32"/>
        <v>292.5</v>
      </c>
      <c r="Z314" s="25">
        <v>0</v>
      </c>
      <c r="AA314" s="25">
        <v>0</v>
      </c>
      <c r="AB314" s="25">
        <f t="shared" si="34"/>
        <v>0</v>
      </c>
      <c r="AC314" s="25">
        <v>0</v>
      </c>
      <c r="AD314" s="26">
        <v>0</v>
      </c>
      <c r="AE314" s="26">
        <v>0</v>
      </c>
    </row>
    <row r="315" spans="1:31">
      <c r="A315" s="17">
        <v>42768</v>
      </c>
      <c r="B315" s="18">
        <v>0.33333333333333298</v>
      </c>
      <c r="C315" s="18">
        <v>0.625</v>
      </c>
      <c r="D315" s="19">
        <v>2</v>
      </c>
      <c r="E315" s="19">
        <v>3</v>
      </c>
      <c r="F315" s="19">
        <v>1</v>
      </c>
      <c r="G315" s="5">
        <f>INDEX('Carta Psicrométrica'!B$3:AO$49,MATCH(datos!F315,'Carta Psicrométrica'!A$3:A$49,0),MATCH(datos!E315,'Carta Psicrométrica'!B$2:AO$2,0))</f>
        <v>47</v>
      </c>
      <c r="H315" s="20">
        <v>21</v>
      </c>
      <c r="I315" s="20">
        <v>0</v>
      </c>
      <c r="J315" s="6">
        <v>1028</v>
      </c>
      <c r="K315" s="6">
        <f t="shared" ref="K315:K329" si="36">J315*0.75</f>
        <v>771</v>
      </c>
      <c r="L315" s="21">
        <v>2</v>
      </c>
      <c r="M315" s="21">
        <v>4</v>
      </c>
      <c r="N315" s="21">
        <v>5</v>
      </c>
      <c r="O315" s="21">
        <v>6</v>
      </c>
      <c r="P315" s="21">
        <v>9</v>
      </c>
      <c r="Q315" s="22">
        <v>93</v>
      </c>
      <c r="R315" s="22">
        <v>91</v>
      </c>
      <c r="S315" s="23">
        <f t="shared" si="31"/>
        <v>2</v>
      </c>
      <c r="T315" s="22">
        <v>9</v>
      </c>
      <c r="U315" s="22">
        <v>1</v>
      </c>
      <c r="V315" s="24">
        <v>3</v>
      </c>
      <c r="W315" s="24" t="str">
        <f t="shared" si="35"/>
        <v>Brisa Leve</v>
      </c>
      <c r="X315" s="24" t="s">
        <v>58</v>
      </c>
      <c r="Y315" s="24">
        <f t="shared" si="32"/>
        <v>270</v>
      </c>
      <c r="Z315" s="25">
        <v>0</v>
      </c>
      <c r="AA315" s="25">
        <v>0</v>
      </c>
      <c r="AB315" s="25">
        <f t="shared" si="34"/>
        <v>0</v>
      </c>
      <c r="AC315" s="25">
        <v>0</v>
      </c>
      <c r="AD315" s="26">
        <v>2</v>
      </c>
      <c r="AE315" s="26" t="s">
        <v>70</v>
      </c>
    </row>
    <row r="316" spans="1:31">
      <c r="A316" s="17">
        <v>42769</v>
      </c>
      <c r="B316" s="18">
        <v>0.33333333333333298</v>
      </c>
      <c r="C316" s="18">
        <v>0.625</v>
      </c>
      <c r="D316" s="19">
        <v>4</v>
      </c>
      <c r="E316" s="19">
        <v>5</v>
      </c>
      <c r="F316" s="19">
        <v>2</v>
      </c>
      <c r="G316" s="5">
        <f>INDEX('Carta Psicrométrica'!B$3:AO$49,MATCH(datos!F316,'Carta Psicrométrica'!A$3:A$49,0),MATCH(datos!E316,'Carta Psicrométrica'!B$2:AO$2,0))</f>
        <v>17</v>
      </c>
      <c r="H316" s="20">
        <v>22</v>
      </c>
      <c r="I316" s="20">
        <v>-2</v>
      </c>
      <c r="J316" s="6">
        <v>1028</v>
      </c>
      <c r="K316" s="6">
        <f t="shared" si="36"/>
        <v>771</v>
      </c>
      <c r="L316" s="21">
        <v>3</v>
      </c>
      <c r="M316" s="21">
        <v>4</v>
      </c>
      <c r="N316" s="21">
        <v>5</v>
      </c>
      <c r="O316" s="21">
        <v>6</v>
      </c>
      <c r="P316" s="21">
        <v>9</v>
      </c>
      <c r="Q316" s="22">
        <v>91</v>
      </c>
      <c r="R316" s="22">
        <v>90</v>
      </c>
      <c r="S316" s="23">
        <f t="shared" si="31"/>
        <v>1</v>
      </c>
      <c r="T316" s="22">
        <v>9</v>
      </c>
      <c r="U316" s="22">
        <v>1</v>
      </c>
      <c r="V316" s="24">
        <v>1</v>
      </c>
      <c r="W316" s="24" t="str">
        <f t="shared" si="35"/>
        <v>Ventolina</v>
      </c>
      <c r="X316" s="24" t="s">
        <v>58</v>
      </c>
      <c r="Y316" s="24">
        <f t="shared" si="32"/>
        <v>270</v>
      </c>
      <c r="Z316" s="25">
        <v>0</v>
      </c>
      <c r="AA316" s="25">
        <v>0</v>
      </c>
      <c r="AB316" s="25">
        <f t="shared" si="34"/>
        <v>0</v>
      </c>
      <c r="AC316" s="25">
        <v>0</v>
      </c>
      <c r="AD316" s="26">
        <v>4</v>
      </c>
      <c r="AE316" s="26" t="s">
        <v>96</v>
      </c>
    </row>
    <row r="317" spans="1:31">
      <c r="A317" s="17">
        <v>42770</v>
      </c>
      <c r="B317" s="18">
        <v>0.33333333333333298</v>
      </c>
      <c r="C317" s="18">
        <v>0.625</v>
      </c>
      <c r="D317" s="19">
        <v>6</v>
      </c>
      <c r="E317" s="19">
        <v>4</v>
      </c>
      <c r="F317" s="19">
        <v>6</v>
      </c>
      <c r="G317" s="5">
        <f>INDEX('Carta Psicrométrica'!B$3:AO$49,MATCH(datos!F317,'Carta Psicrométrica'!A$3:A$49,0),MATCH(datos!E317,'Carta Psicrométrica'!B$2:AO$2,0))</f>
        <v>41</v>
      </c>
      <c r="H317" s="20">
        <v>22</v>
      </c>
      <c r="I317" s="20">
        <v>-4</v>
      </c>
      <c r="J317" s="6">
        <v>1026</v>
      </c>
      <c r="K317" s="6">
        <f t="shared" si="36"/>
        <v>769.5</v>
      </c>
      <c r="L317" s="21">
        <v>3</v>
      </c>
      <c r="M317" s="21">
        <v>5</v>
      </c>
      <c r="N317" s="21">
        <v>6</v>
      </c>
      <c r="O317" s="21">
        <v>7</v>
      </c>
      <c r="P317" s="21">
        <v>9</v>
      </c>
      <c r="Q317" s="22">
        <v>100</v>
      </c>
      <c r="R317" s="22">
        <v>95</v>
      </c>
      <c r="S317" s="23">
        <f t="shared" si="31"/>
        <v>5</v>
      </c>
      <c r="T317" s="22">
        <v>20</v>
      </c>
      <c r="U317" s="22">
        <v>-3</v>
      </c>
      <c r="V317" s="24">
        <v>0</v>
      </c>
      <c r="W317" s="24" t="str">
        <f t="shared" si="35"/>
        <v>Calma</v>
      </c>
      <c r="X317" s="24" t="s">
        <v>90</v>
      </c>
      <c r="Y317" s="24">
        <f t="shared" si="32"/>
        <v>202.5</v>
      </c>
      <c r="Z317" s="25">
        <v>0</v>
      </c>
      <c r="AA317" s="25">
        <v>0</v>
      </c>
      <c r="AB317" s="25">
        <f t="shared" si="34"/>
        <v>0</v>
      </c>
      <c r="AC317" s="25">
        <v>0</v>
      </c>
      <c r="AD317" s="26">
        <v>7</v>
      </c>
      <c r="AE317" s="26" t="s">
        <v>84</v>
      </c>
    </row>
    <row r="318" spans="1:31">
      <c r="A318" s="17">
        <v>42771</v>
      </c>
      <c r="B318" s="18">
        <v>0.33333333333333298</v>
      </c>
      <c r="C318" s="18">
        <v>0.625</v>
      </c>
      <c r="D318" s="19">
        <v>6</v>
      </c>
      <c r="E318" s="19">
        <v>7</v>
      </c>
      <c r="F318" s="19">
        <v>4</v>
      </c>
      <c r="G318" s="5">
        <f>INDEX('Carta Psicrométrica'!B$3:AO$49,MATCH(datos!F318,'Carta Psicrométrica'!A$3:A$49,0),MATCH(datos!E318,'Carta Psicrométrica'!B$2:AO$2,0))</f>
        <v>0</v>
      </c>
      <c r="H318" s="20">
        <v>22</v>
      </c>
      <c r="I318" s="20">
        <v>4</v>
      </c>
      <c r="J318" s="6">
        <v>1026</v>
      </c>
      <c r="K318" s="6">
        <f t="shared" si="36"/>
        <v>769.5</v>
      </c>
      <c r="L318" s="21">
        <v>5</v>
      </c>
      <c r="M318" s="21">
        <v>7</v>
      </c>
      <c r="N318" s="21">
        <v>8</v>
      </c>
      <c r="O318" s="21">
        <v>9</v>
      </c>
      <c r="P318" s="21">
        <v>10</v>
      </c>
      <c r="Q318" s="22">
        <v>95</v>
      </c>
      <c r="R318" s="22">
        <v>94</v>
      </c>
      <c r="S318" s="23">
        <f t="shared" si="31"/>
        <v>1</v>
      </c>
      <c r="T318" s="22">
        <v>6</v>
      </c>
      <c r="U318" s="22">
        <v>13</v>
      </c>
      <c r="V318" s="24">
        <v>1</v>
      </c>
      <c r="W318" s="24" t="str">
        <f t="shared" si="35"/>
        <v>Ventolina</v>
      </c>
      <c r="X318" s="24" t="s">
        <v>58</v>
      </c>
      <c r="Y318" s="24">
        <f t="shared" si="32"/>
        <v>270</v>
      </c>
      <c r="Z318" s="25">
        <v>0</v>
      </c>
      <c r="AA318" s="25">
        <v>0</v>
      </c>
      <c r="AB318" s="25">
        <f t="shared" si="34"/>
        <v>0</v>
      </c>
      <c r="AC318" s="25">
        <v>0</v>
      </c>
      <c r="AD318" s="26">
        <v>2</v>
      </c>
      <c r="AE318" s="26" t="s">
        <v>76</v>
      </c>
    </row>
    <row r="319" spans="1:31">
      <c r="A319" s="17">
        <v>42772</v>
      </c>
      <c r="B319" s="18">
        <v>0.33333333333333298</v>
      </c>
      <c r="C319" s="18">
        <v>0.625</v>
      </c>
      <c r="D319" s="19">
        <v>10</v>
      </c>
      <c r="E319" s="19">
        <v>10</v>
      </c>
      <c r="F319" s="19">
        <v>8</v>
      </c>
      <c r="G319" s="5">
        <f>INDEX('Carta Psicrométrica'!B$3:AO$49,MATCH(datos!F319,'Carta Psicrométrica'!A$3:A$49,0),MATCH(datos!E319,'Carta Psicrométrica'!B$2:AO$2,0))</f>
        <v>0</v>
      </c>
      <c r="H319" s="20">
        <v>24</v>
      </c>
      <c r="I319" s="20">
        <v>6</v>
      </c>
      <c r="J319" s="6">
        <v>1022</v>
      </c>
      <c r="K319" s="6">
        <f t="shared" si="36"/>
        <v>766.5</v>
      </c>
      <c r="L319" s="21">
        <v>5</v>
      </c>
      <c r="M319" s="21">
        <v>6</v>
      </c>
      <c r="N319" s="21">
        <v>7</v>
      </c>
      <c r="O319" s="21">
        <v>8</v>
      </c>
      <c r="P319" s="21">
        <v>10</v>
      </c>
      <c r="Q319" s="22">
        <v>94</v>
      </c>
      <c r="R319" s="22">
        <v>91</v>
      </c>
      <c r="S319" s="23">
        <f t="shared" si="31"/>
        <v>3</v>
      </c>
      <c r="T319" s="22">
        <v>11</v>
      </c>
      <c r="U319" s="22">
        <v>7</v>
      </c>
      <c r="V319" s="24">
        <v>0</v>
      </c>
      <c r="W319" s="24" t="str">
        <f t="shared" si="35"/>
        <v>Calma</v>
      </c>
      <c r="X319" s="24" t="s">
        <v>60</v>
      </c>
      <c r="Y319" s="24">
        <f t="shared" si="32"/>
        <v>292.5</v>
      </c>
      <c r="Z319" s="25">
        <v>0</v>
      </c>
      <c r="AA319" s="25">
        <v>0</v>
      </c>
      <c r="AB319" s="25">
        <f t="shared" si="34"/>
        <v>0</v>
      </c>
      <c r="AC319" s="25">
        <v>0</v>
      </c>
      <c r="AD319" s="26">
        <v>6</v>
      </c>
      <c r="AE319" s="26" t="s">
        <v>89</v>
      </c>
    </row>
    <row r="320" spans="1:31">
      <c r="A320" s="17">
        <v>42773</v>
      </c>
      <c r="B320" s="18">
        <v>0.33333333333333298</v>
      </c>
      <c r="C320" s="18">
        <v>0.625</v>
      </c>
      <c r="D320" s="19">
        <v>8</v>
      </c>
      <c r="E320" s="19">
        <v>8</v>
      </c>
      <c r="F320" s="19">
        <v>6</v>
      </c>
      <c r="G320" s="5">
        <f>INDEX('Carta Psicrométrica'!B$3:AO$49,MATCH(datos!F320,'Carta Psicrométrica'!A$3:A$49,0),MATCH(datos!E320,'Carta Psicrométrica'!B$2:AO$2,0))</f>
        <v>0</v>
      </c>
      <c r="H320" s="20">
        <v>24</v>
      </c>
      <c r="I320" s="20">
        <v>6</v>
      </c>
      <c r="J320" s="6">
        <v>1023</v>
      </c>
      <c r="K320" s="6">
        <f t="shared" si="36"/>
        <v>767.25</v>
      </c>
      <c r="L320" s="21">
        <v>6</v>
      </c>
      <c r="M320" s="21">
        <v>8</v>
      </c>
      <c r="N320" s="21">
        <v>9</v>
      </c>
      <c r="O320" s="21">
        <v>9</v>
      </c>
      <c r="P320" s="21">
        <v>10</v>
      </c>
      <c r="Q320" s="22">
        <v>91</v>
      </c>
      <c r="R320" s="22">
        <v>88</v>
      </c>
      <c r="S320" s="23">
        <f t="shared" si="31"/>
        <v>3</v>
      </c>
      <c r="T320" s="22">
        <v>10</v>
      </c>
      <c r="U320" s="22">
        <v>6</v>
      </c>
      <c r="V320" s="24">
        <v>0</v>
      </c>
      <c r="W320" s="24" t="str">
        <f t="shared" si="35"/>
        <v>Calma</v>
      </c>
      <c r="X320" s="24" t="s">
        <v>58</v>
      </c>
      <c r="Y320" s="24">
        <f t="shared" si="32"/>
        <v>270</v>
      </c>
      <c r="Z320" s="25">
        <v>0</v>
      </c>
      <c r="AA320" s="25">
        <v>0</v>
      </c>
      <c r="AB320" s="25">
        <f t="shared" si="34"/>
        <v>0</v>
      </c>
      <c r="AC320" s="25">
        <v>0</v>
      </c>
      <c r="AD320" s="26">
        <v>3</v>
      </c>
      <c r="AE320" s="26" t="s">
        <v>76</v>
      </c>
    </row>
    <row r="321" spans="1:31">
      <c r="A321" s="17">
        <v>42774</v>
      </c>
      <c r="B321" s="18">
        <v>0.33333333333333298</v>
      </c>
      <c r="C321" s="18">
        <v>0.625</v>
      </c>
      <c r="D321" s="19">
        <v>10</v>
      </c>
      <c r="E321" s="19">
        <v>10</v>
      </c>
      <c r="F321" s="19">
        <v>7</v>
      </c>
      <c r="G321" s="5">
        <f>INDEX('Carta Psicrométrica'!B$3:AO$49,MATCH(datos!F321,'Carta Psicrométrica'!A$3:A$49,0),MATCH(datos!E321,'Carta Psicrométrica'!B$2:AO$2,0))</f>
        <v>0</v>
      </c>
      <c r="H321" s="20">
        <v>23</v>
      </c>
      <c r="I321" s="20">
        <v>6</v>
      </c>
      <c r="J321" s="6">
        <v>1024</v>
      </c>
      <c r="K321" s="6">
        <f t="shared" si="36"/>
        <v>768</v>
      </c>
      <c r="L321" s="21">
        <v>8</v>
      </c>
      <c r="M321" s="21">
        <v>8</v>
      </c>
      <c r="N321" s="21">
        <v>9</v>
      </c>
      <c r="O321" s="21">
        <v>9</v>
      </c>
      <c r="P321" s="21">
        <v>10</v>
      </c>
      <c r="Q321" s="22">
        <v>88</v>
      </c>
      <c r="R321" s="22">
        <v>83</v>
      </c>
      <c r="S321" s="23">
        <f t="shared" si="31"/>
        <v>5</v>
      </c>
      <c r="T321" s="22">
        <v>11</v>
      </c>
      <c r="U321" s="22">
        <v>7</v>
      </c>
      <c r="V321" s="24">
        <v>3</v>
      </c>
      <c r="W321" s="24" t="str">
        <f t="shared" si="35"/>
        <v>Brisa Leve</v>
      </c>
      <c r="X321" s="24" t="s">
        <v>49</v>
      </c>
      <c r="Y321" s="24">
        <f t="shared" si="32"/>
        <v>247.5</v>
      </c>
      <c r="Z321" s="25">
        <v>0</v>
      </c>
      <c r="AA321" s="25">
        <v>0</v>
      </c>
      <c r="AB321" s="25">
        <f t="shared" si="34"/>
        <v>0</v>
      </c>
      <c r="AC321" s="25">
        <v>0</v>
      </c>
      <c r="AD321" s="26">
        <v>1</v>
      </c>
      <c r="AE321" s="26" t="s">
        <v>96</v>
      </c>
    </row>
    <row r="322" spans="1:31">
      <c r="A322" s="17">
        <v>42775</v>
      </c>
      <c r="B322" s="18">
        <v>0.33333333333333298</v>
      </c>
      <c r="C322" s="18">
        <v>0.625</v>
      </c>
      <c r="D322" s="19">
        <v>8</v>
      </c>
      <c r="E322" s="19">
        <v>10</v>
      </c>
      <c r="F322" s="19">
        <v>6</v>
      </c>
      <c r="G322" s="5">
        <f>INDEX('Carta Psicrométrica'!B$3:AO$49,MATCH(datos!F322,'Carta Psicrométrica'!A$3:A$49,0),MATCH(datos!E322,'Carta Psicrométrica'!B$2:AO$2,0))</f>
        <v>0</v>
      </c>
      <c r="H322" s="20">
        <v>23</v>
      </c>
      <c r="I322" s="20">
        <v>6</v>
      </c>
      <c r="J322" s="6">
        <v>1027</v>
      </c>
      <c r="K322" s="6">
        <f t="shared" si="36"/>
        <v>770.25</v>
      </c>
      <c r="L322" s="21">
        <v>6</v>
      </c>
      <c r="M322" s="21">
        <v>8</v>
      </c>
      <c r="N322" s="21">
        <v>9</v>
      </c>
      <c r="O322" s="21">
        <v>9</v>
      </c>
      <c r="P322" s="21">
        <v>10</v>
      </c>
      <c r="Q322" s="22">
        <v>83</v>
      </c>
      <c r="R322" s="22">
        <v>81</v>
      </c>
      <c r="S322" s="23">
        <f t="shared" si="31"/>
        <v>2</v>
      </c>
      <c r="T322" s="22">
        <v>13</v>
      </c>
      <c r="U322" s="22">
        <v>7</v>
      </c>
      <c r="V322" s="24">
        <v>1</v>
      </c>
      <c r="W322" s="24" t="str">
        <f t="shared" si="35"/>
        <v>Ventolina</v>
      </c>
      <c r="X322" s="24" t="s">
        <v>58</v>
      </c>
      <c r="Y322" s="24">
        <f t="shared" si="32"/>
        <v>270</v>
      </c>
      <c r="Z322" s="25">
        <v>0</v>
      </c>
      <c r="AA322" s="25">
        <v>0</v>
      </c>
      <c r="AB322" s="25">
        <v>0</v>
      </c>
      <c r="AC322" s="25">
        <v>0</v>
      </c>
      <c r="AD322" s="26">
        <v>3</v>
      </c>
      <c r="AE322" s="26" t="s">
        <v>109</v>
      </c>
    </row>
    <row r="323" spans="1:31">
      <c r="A323" s="17">
        <v>42776</v>
      </c>
      <c r="B323" s="18">
        <v>0.33333333333333298</v>
      </c>
      <c r="C323" s="18">
        <v>0.625</v>
      </c>
      <c r="D323" s="19">
        <v>4</v>
      </c>
      <c r="E323" s="19">
        <v>8</v>
      </c>
      <c r="F323" s="19">
        <v>6</v>
      </c>
      <c r="G323" s="5">
        <f>INDEX('Carta Psicrométrica'!B$3:AO$49,MATCH(datos!F323,'Carta Psicrométrica'!A$3:A$49,0),MATCH(datos!E323,'Carta Psicrométrica'!B$2:AO$2,0))</f>
        <v>0</v>
      </c>
      <c r="H323" s="20">
        <v>26</v>
      </c>
      <c r="I323" s="20">
        <v>6</v>
      </c>
      <c r="J323" s="6">
        <v>1026</v>
      </c>
      <c r="K323" s="6">
        <f t="shared" si="36"/>
        <v>769.5</v>
      </c>
      <c r="L323" s="21">
        <v>6</v>
      </c>
      <c r="M323" s="21">
        <v>8</v>
      </c>
      <c r="N323" s="21">
        <v>9</v>
      </c>
      <c r="O323" s="21">
        <v>9</v>
      </c>
      <c r="P323" s="21">
        <v>10</v>
      </c>
      <c r="Q323" s="22">
        <v>81</v>
      </c>
      <c r="R323" s="22">
        <v>79</v>
      </c>
      <c r="S323" s="23">
        <v>2</v>
      </c>
      <c r="T323" s="22">
        <v>12</v>
      </c>
      <c r="U323" s="22">
        <v>3</v>
      </c>
      <c r="V323" s="24">
        <v>1</v>
      </c>
      <c r="W323" s="24" t="str">
        <f t="shared" si="35"/>
        <v>Ventolina</v>
      </c>
      <c r="X323" s="24" t="s">
        <v>49</v>
      </c>
      <c r="Y323" s="24">
        <f t="shared" si="32"/>
        <v>247.5</v>
      </c>
      <c r="Z323" s="25">
        <v>0</v>
      </c>
      <c r="AA323" s="25">
        <v>0</v>
      </c>
      <c r="AB323" s="25">
        <f>Z323*25.4</f>
        <v>0</v>
      </c>
      <c r="AC323" s="25">
        <v>0</v>
      </c>
      <c r="AD323" s="26">
        <v>3</v>
      </c>
      <c r="AE323" s="26" t="s">
        <v>76</v>
      </c>
    </row>
    <row r="324" spans="1:31">
      <c r="A324" s="17">
        <v>42777</v>
      </c>
      <c r="B324" s="18">
        <v>0.35069444444444398</v>
      </c>
      <c r="C324" s="18">
        <v>0.625</v>
      </c>
      <c r="D324" s="19">
        <v>12</v>
      </c>
      <c r="E324" s="19">
        <v>11</v>
      </c>
      <c r="F324" s="19">
        <v>11</v>
      </c>
      <c r="G324" s="5">
        <f>INDEX('Carta Psicrométrica'!B$3:AO$49,MATCH(datos!F324,'Carta Psicrométrica'!A$3:A$49,0),MATCH(datos!E324,'Carta Psicrométrica'!B$2:AO$2,0))</f>
        <v>0</v>
      </c>
      <c r="H324" s="20">
        <v>29</v>
      </c>
      <c r="I324" s="20">
        <v>9</v>
      </c>
      <c r="J324" s="6">
        <v>1027</v>
      </c>
      <c r="K324" s="6">
        <f t="shared" si="36"/>
        <v>770.25</v>
      </c>
      <c r="L324" s="21">
        <v>7</v>
      </c>
      <c r="M324" s="21">
        <v>8</v>
      </c>
      <c r="N324" s="21">
        <v>9</v>
      </c>
      <c r="O324" s="21">
        <v>10</v>
      </c>
      <c r="P324" s="21">
        <v>11</v>
      </c>
      <c r="Q324" s="22">
        <v>90</v>
      </c>
      <c r="R324" s="22">
        <v>86</v>
      </c>
      <c r="S324" s="23">
        <f t="shared" ref="S324:S355" si="37">IF(AB324=0,Q324-R324,Q324-(R324-AB324))</f>
        <v>4</v>
      </c>
      <c r="T324" s="22">
        <v>20</v>
      </c>
      <c r="U324" s="22">
        <v>9</v>
      </c>
      <c r="V324" s="24">
        <v>1</v>
      </c>
      <c r="W324" s="24" t="str">
        <f t="shared" si="35"/>
        <v>Ventolina</v>
      </c>
      <c r="X324" s="24" t="s">
        <v>58</v>
      </c>
      <c r="Y324" s="24">
        <f t="shared" si="32"/>
        <v>270</v>
      </c>
      <c r="Z324" s="25">
        <v>0</v>
      </c>
      <c r="AA324" s="25">
        <v>0</v>
      </c>
      <c r="AB324" s="25">
        <f>Z324*25.4</f>
        <v>0</v>
      </c>
      <c r="AC324" s="25">
        <v>0</v>
      </c>
      <c r="AD324" s="26">
        <v>2</v>
      </c>
      <c r="AE324" s="26" t="s">
        <v>76</v>
      </c>
    </row>
    <row r="325" spans="1:31">
      <c r="A325" s="17">
        <v>42778</v>
      </c>
      <c r="B325" s="18">
        <v>0.33333333333333298</v>
      </c>
      <c r="C325" s="18">
        <v>0.625</v>
      </c>
      <c r="D325" s="19">
        <v>13</v>
      </c>
      <c r="E325" s="19">
        <v>11</v>
      </c>
      <c r="F325" s="19">
        <v>12</v>
      </c>
      <c r="G325" s="5">
        <f>INDEX('Carta Psicrométrica'!B$3:AO$49,MATCH(datos!F325,'Carta Psicrométrica'!A$3:A$49,0),MATCH(datos!E325,'Carta Psicrométrica'!B$2:AO$2,0))</f>
        <v>0</v>
      </c>
      <c r="H325" s="20">
        <v>30</v>
      </c>
      <c r="I325" s="20">
        <v>12</v>
      </c>
      <c r="J325" s="6">
        <v>1024</v>
      </c>
      <c r="K325" s="6">
        <f t="shared" si="36"/>
        <v>768</v>
      </c>
      <c r="L325" s="21">
        <v>9</v>
      </c>
      <c r="M325" s="21">
        <v>10</v>
      </c>
      <c r="N325" s="21">
        <v>10</v>
      </c>
      <c r="O325" s="21">
        <v>11</v>
      </c>
      <c r="P325" s="21">
        <v>12</v>
      </c>
      <c r="Q325" s="22">
        <v>86</v>
      </c>
      <c r="R325" s="22">
        <v>81</v>
      </c>
      <c r="S325" s="23">
        <f t="shared" si="37"/>
        <v>5</v>
      </c>
      <c r="T325" s="22">
        <v>22</v>
      </c>
      <c r="U325" s="22">
        <v>11</v>
      </c>
      <c r="V325" s="24">
        <v>4</v>
      </c>
      <c r="W325" s="24" t="str">
        <f t="shared" si="35"/>
        <v>Brisa Moderada</v>
      </c>
      <c r="X325" s="24" t="s">
        <v>56</v>
      </c>
      <c r="Y325" s="24">
        <f t="shared" si="32"/>
        <v>67.5</v>
      </c>
      <c r="Z325" s="25">
        <v>0</v>
      </c>
      <c r="AA325" s="25">
        <v>0</v>
      </c>
      <c r="AB325" s="25">
        <f>Z325*25.4</f>
        <v>0</v>
      </c>
      <c r="AC325" s="25">
        <v>0</v>
      </c>
      <c r="AD325" s="26">
        <v>7</v>
      </c>
      <c r="AE325" s="26" t="s">
        <v>88</v>
      </c>
    </row>
    <row r="326" spans="1:31">
      <c r="A326" s="17">
        <v>42779</v>
      </c>
      <c r="B326" s="18">
        <v>0.33333333333333298</v>
      </c>
      <c r="C326" s="18">
        <v>0.625</v>
      </c>
      <c r="D326" s="19">
        <v>6</v>
      </c>
      <c r="E326" s="19">
        <v>6</v>
      </c>
      <c r="F326" s="19">
        <v>4</v>
      </c>
      <c r="G326" s="5">
        <f>INDEX('Carta Psicrométrica'!B$3:AO$49,MATCH(datos!F326,'Carta Psicrométrica'!A$3:A$49,0),MATCH(datos!E326,'Carta Psicrométrica'!B$2:AO$2,0))</f>
        <v>11</v>
      </c>
      <c r="H326" s="20">
        <v>17</v>
      </c>
      <c r="I326" s="20">
        <v>6</v>
      </c>
      <c r="J326" s="6">
        <v>1025</v>
      </c>
      <c r="K326" s="6">
        <f t="shared" si="36"/>
        <v>768.75</v>
      </c>
      <c r="L326" s="21">
        <v>9</v>
      </c>
      <c r="M326" s="21">
        <v>10</v>
      </c>
      <c r="N326" s="21">
        <v>10</v>
      </c>
      <c r="O326" s="21">
        <v>10</v>
      </c>
      <c r="P326" s="21">
        <v>10</v>
      </c>
      <c r="Q326" s="22">
        <v>82</v>
      </c>
      <c r="R326" s="22">
        <v>78</v>
      </c>
      <c r="S326" s="23">
        <f t="shared" si="37"/>
        <v>4</v>
      </c>
      <c r="T326" s="22">
        <v>12</v>
      </c>
      <c r="U326" s="22">
        <v>6</v>
      </c>
      <c r="V326" s="24">
        <v>6</v>
      </c>
      <c r="W326" s="24" t="str">
        <f t="shared" si="35"/>
        <v>Brisa Fuerte</v>
      </c>
      <c r="X326" s="24" t="s">
        <v>56</v>
      </c>
      <c r="Y326" s="24">
        <f t="shared" si="32"/>
        <v>67.5</v>
      </c>
      <c r="Z326" s="25">
        <v>0</v>
      </c>
      <c r="AA326" s="25">
        <v>0</v>
      </c>
      <c r="AB326" s="25">
        <f>Z326*25.4</f>
        <v>0</v>
      </c>
      <c r="AC326" s="25">
        <v>0</v>
      </c>
      <c r="AD326" s="26">
        <v>8</v>
      </c>
      <c r="AE326" s="26" t="s">
        <v>83</v>
      </c>
    </row>
    <row r="327" spans="1:31">
      <c r="A327" s="17">
        <v>42780</v>
      </c>
      <c r="B327" s="18">
        <v>0.33333333333333298</v>
      </c>
      <c r="C327" s="18">
        <v>0.625</v>
      </c>
      <c r="D327" s="19">
        <v>6</v>
      </c>
      <c r="E327" s="19">
        <v>7</v>
      </c>
      <c r="F327" s="19">
        <v>3</v>
      </c>
      <c r="G327" s="5">
        <f>INDEX('Carta Psicrométrica'!B$3:AO$49,MATCH(datos!F327,'Carta Psicrométrica'!A$3:A$49,0),MATCH(datos!E327,'Carta Psicrométrica'!B$2:AO$2,0))</f>
        <v>0</v>
      </c>
      <c r="H327" s="20">
        <v>10</v>
      </c>
      <c r="I327" s="20">
        <v>4</v>
      </c>
      <c r="J327" s="6">
        <v>1025</v>
      </c>
      <c r="K327" s="6">
        <f t="shared" si="36"/>
        <v>768.75</v>
      </c>
      <c r="L327" s="21">
        <v>8</v>
      </c>
      <c r="M327" s="21">
        <v>9</v>
      </c>
      <c r="N327" s="21">
        <v>10</v>
      </c>
      <c r="O327" s="21">
        <v>10</v>
      </c>
      <c r="P327" s="21">
        <v>11</v>
      </c>
      <c r="Q327" s="22">
        <v>78</v>
      </c>
      <c r="R327" s="22">
        <v>79</v>
      </c>
      <c r="S327" s="23">
        <f t="shared" si="37"/>
        <v>1.2860000000000014</v>
      </c>
      <c r="T327" s="22">
        <v>8</v>
      </c>
      <c r="U327" s="22">
        <v>5</v>
      </c>
      <c r="V327" s="24">
        <v>5</v>
      </c>
      <c r="W327" s="24" t="str">
        <f t="shared" si="35"/>
        <v>Brisa Fresca</v>
      </c>
      <c r="X327" s="24" t="s">
        <v>47</v>
      </c>
      <c r="Y327" s="24">
        <f t="shared" si="32"/>
        <v>315</v>
      </c>
      <c r="Z327" s="25">
        <v>0.09</v>
      </c>
      <c r="AB327" s="25">
        <f>Z327*25.4</f>
        <v>2.2859999999999996</v>
      </c>
      <c r="AC327" s="25">
        <v>22</v>
      </c>
      <c r="AD327" s="26">
        <v>8</v>
      </c>
      <c r="AE327" s="26" t="s">
        <v>83</v>
      </c>
    </row>
    <row r="328" spans="1:31">
      <c r="A328" s="17">
        <v>42781</v>
      </c>
      <c r="B328" s="18">
        <v>0.33333333333333298</v>
      </c>
      <c r="C328" s="18">
        <v>0.625</v>
      </c>
      <c r="D328" s="19">
        <v>4</v>
      </c>
      <c r="E328" s="19">
        <v>4</v>
      </c>
      <c r="F328" s="19">
        <v>1</v>
      </c>
      <c r="G328" s="5">
        <f>INDEX('Carta Psicrométrica'!B$3:AO$49,MATCH(datos!F328,'Carta Psicrométrica'!A$3:A$49,0),MATCH(datos!E328,'Carta Psicrométrica'!B$2:AO$2,0))</f>
        <v>29</v>
      </c>
      <c r="H328" s="20">
        <v>13</v>
      </c>
      <c r="I328" s="20">
        <v>2</v>
      </c>
      <c r="J328" s="6">
        <v>1029</v>
      </c>
      <c r="K328" s="6">
        <f t="shared" si="36"/>
        <v>771.75</v>
      </c>
      <c r="L328" s="21">
        <v>5</v>
      </c>
      <c r="M328" s="21">
        <v>8</v>
      </c>
      <c r="N328" s="21">
        <v>9</v>
      </c>
      <c r="O328" s="21">
        <v>10</v>
      </c>
      <c r="P328" s="21">
        <v>10</v>
      </c>
      <c r="Q328" s="22">
        <v>79</v>
      </c>
      <c r="R328" s="22">
        <v>78</v>
      </c>
      <c r="S328" s="23">
        <f t="shared" si="37"/>
        <v>1</v>
      </c>
      <c r="T328" s="22">
        <v>10</v>
      </c>
      <c r="U328" s="22">
        <v>3</v>
      </c>
      <c r="V328" s="24">
        <v>2</v>
      </c>
      <c r="W328" s="24" t="str">
        <f t="shared" si="35"/>
        <v>Brisa Suave</v>
      </c>
      <c r="X328" s="24" t="s">
        <v>64</v>
      </c>
      <c r="Y328" s="24">
        <f t="shared" si="32"/>
        <v>0</v>
      </c>
      <c r="Z328" s="25">
        <v>0</v>
      </c>
      <c r="AA328" s="25">
        <v>0</v>
      </c>
      <c r="AB328" s="25">
        <v>0</v>
      </c>
      <c r="AC328" s="25">
        <v>0</v>
      </c>
      <c r="AD328" s="26">
        <v>5</v>
      </c>
      <c r="AE328" s="26" t="s">
        <v>83</v>
      </c>
    </row>
    <row r="329" spans="1:31">
      <c r="A329" s="17">
        <v>42782</v>
      </c>
      <c r="B329" s="18">
        <v>0.33333333333333298</v>
      </c>
      <c r="C329" s="18">
        <v>0.625</v>
      </c>
      <c r="D329" s="19">
        <v>1</v>
      </c>
      <c r="E329" s="19">
        <v>3</v>
      </c>
      <c r="F329" s="19">
        <v>0</v>
      </c>
      <c r="G329" s="5">
        <f>INDEX('Carta Psicrométrica'!B$3:AO$49,MATCH(datos!F329,'Carta Psicrométrica'!A$3:A$49,0),MATCH(datos!E329,'Carta Psicrométrica'!B$2:AO$2,0))</f>
        <v>4</v>
      </c>
      <c r="H329" s="20">
        <v>14</v>
      </c>
      <c r="I329" s="20">
        <v>1</v>
      </c>
      <c r="J329" s="6">
        <v>1026</v>
      </c>
      <c r="K329" s="6">
        <f t="shared" si="36"/>
        <v>769.5</v>
      </c>
      <c r="L329" s="21">
        <v>5</v>
      </c>
      <c r="M329" s="21">
        <v>8</v>
      </c>
      <c r="N329" s="21">
        <v>10</v>
      </c>
      <c r="O329" s="21">
        <v>11</v>
      </c>
      <c r="P329" s="21">
        <v>12</v>
      </c>
      <c r="Q329" s="22">
        <v>78</v>
      </c>
      <c r="R329" s="22">
        <v>76</v>
      </c>
      <c r="S329" s="23">
        <f t="shared" si="37"/>
        <v>2</v>
      </c>
      <c r="T329" s="22">
        <v>5</v>
      </c>
      <c r="U329" s="22">
        <v>1</v>
      </c>
      <c r="V329" s="24">
        <v>2</v>
      </c>
      <c r="W329" s="24" t="str">
        <f t="shared" si="35"/>
        <v>Brisa Suave</v>
      </c>
      <c r="X329" s="24" t="s">
        <v>67</v>
      </c>
      <c r="Y329" s="24">
        <f t="shared" si="32"/>
        <v>337.5</v>
      </c>
      <c r="Z329" s="25">
        <v>0</v>
      </c>
      <c r="AA329" s="25">
        <v>0</v>
      </c>
      <c r="AB329" s="25">
        <v>0</v>
      </c>
      <c r="AC329" s="25">
        <v>0</v>
      </c>
      <c r="AD329" s="26">
        <v>1</v>
      </c>
      <c r="AE329" s="26" t="s">
        <v>110</v>
      </c>
    </row>
    <row r="330" spans="1:31">
      <c r="A330" s="17">
        <v>42783</v>
      </c>
      <c r="B330" s="18">
        <v>0.33333333333333298</v>
      </c>
      <c r="C330" s="18">
        <v>0.625</v>
      </c>
      <c r="D330" s="19">
        <v>9</v>
      </c>
      <c r="E330" s="19">
        <v>7</v>
      </c>
      <c r="F330" s="19">
        <v>6</v>
      </c>
      <c r="G330" s="5">
        <f>INDEX('Carta Psicrométrica'!B$3:AO$49,MATCH(datos!F330,'Carta Psicrométrica'!A$3:A$49,0),MATCH(datos!E330,'Carta Psicrométrica'!B$2:AO$2,0))</f>
        <v>6</v>
      </c>
      <c r="H330" s="20">
        <v>16</v>
      </c>
      <c r="I330" s="20">
        <v>-1</v>
      </c>
      <c r="J330" s="6">
        <v>1023</v>
      </c>
      <c r="K330" s="6">
        <v>778</v>
      </c>
      <c r="L330" s="21">
        <v>4</v>
      </c>
      <c r="M330" s="21">
        <v>7</v>
      </c>
      <c r="N330" s="21">
        <v>9</v>
      </c>
      <c r="O330" s="21">
        <v>10</v>
      </c>
      <c r="P330" s="21">
        <v>11</v>
      </c>
      <c r="Q330" s="22">
        <v>76</v>
      </c>
      <c r="R330" s="22">
        <v>74</v>
      </c>
      <c r="S330" s="23">
        <f t="shared" si="37"/>
        <v>2</v>
      </c>
      <c r="T330" s="22">
        <v>4</v>
      </c>
      <c r="U330" s="22">
        <v>-1</v>
      </c>
      <c r="V330" s="24">
        <v>2</v>
      </c>
      <c r="W330" s="24" t="str">
        <f t="shared" si="35"/>
        <v>Brisa Suave</v>
      </c>
      <c r="X330" s="24" t="s">
        <v>60</v>
      </c>
      <c r="Y330" s="24">
        <f t="shared" si="32"/>
        <v>292.5</v>
      </c>
      <c r="Z330" s="25">
        <v>0</v>
      </c>
      <c r="AA330" s="25">
        <v>0</v>
      </c>
      <c r="AB330" s="25">
        <f>Z330*25.4</f>
        <v>0</v>
      </c>
      <c r="AC330" s="25">
        <v>0</v>
      </c>
      <c r="AD330" s="26">
        <v>6</v>
      </c>
      <c r="AE330" s="26" t="s">
        <v>93</v>
      </c>
    </row>
    <row r="331" spans="1:31">
      <c r="A331" s="17">
        <v>42784</v>
      </c>
      <c r="B331" s="18">
        <v>0.33333333333333298</v>
      </c>
      <c r="C331" s="18">
        <v>0.625</v>
      </c>
      <c r="D331" s="19">
        <v>7</v>
      </c>
      <c r="E331" s="19">
        <v>9</v>
      </c>
      <c r="F331" s="19">
        <v>5</v>
      </c>
      <c r="G331" s="5">
        <f>INDEX('Carta Psicrométrica'!B$3:AO$49,MATCH(datos!F331,'Carta Psicrométrica'!A$3:A$49,0),MATCH(datos!E331,'Carta Psicrométrica'!B$2:AO$2,0))</f>
        <v>0</v>
      </c>
      <c r="H331" s="20">
        <v>19</v>
      </c>
      <c r="I331" s="20">
        <v>7</v>
      </c>
      <c r="J331" s="6">
        <v>1020</v>
      </c>
      <c r="K331" s="6">
        <v>769</v>
      </c>
      <c r="L331" s="21">
        <v>7</v>
      </c>
      <c r="M331" s="21">
        <v>9</v>
      </c>
      <c r="N331" s="21">
        <v>10</v>
      </c>
      <c r="O331" s="21">
        <v>11</v>
      </c>
      <c r="P331" s="21">
        <v>12</v>
      </c>
      <c r="Q331" s="22">
        <v>98</v>
      </c>
      <c r="R331" s="22">
        <v>93</v>
      </c>
      <c r="S331" s="23">
        <f t="shared" si="37"/>
        <v>5</v>
      </c>
      <c r="T331" s="22">
        <v>9</v>
      </c>
      <c r="U331" s="22">
        <v>8</v>
      </c>
      <c r="V331" s="24">
        <v>0</v>
      </c>
      <c r="W331" s="24" t="str">
        <f t="shared" si="35"/>
        <v>Calma</v>
      </c>
      <c r="X331" s="24" t="s">
        <v>60</v>
      </c>
      <c r="Y331" s="24">
        <f t="shared" si="32"/>
        <v>292.5</v>
      </c>
      <c r="Z331" s="25">
        <v>0</v>
      </c>
      <c r="AA331" s="25">
        <v>0</v>
      </c>
      <c r="AB331" s="25">
        <v>0</v>
      </c>
      <c r="AC331" s="25">
        <v>0</v>
      </c>
      <c r="AD331" s="26">
        <v>5</v>
      </c>
      <c r="AE331" s="26" t="s">
        <v>76</v>
      </c>
    </row>
    <row r="332" spans="1:31">
      <c r="A332" s="17">
        <v>42785</v>
      </c>
      <c r="B332" s="18">
        <v>0.33333333333333298</v>
      </c>
      <c r="C332" s="18">
        <v>0.625</v>
      </c>
      <c r="G332" s="5" t="e">
        <f>INDEX('Carta Psicrométrica'!B$3:AO$49,MATCH(datos!F332,'Carta Psicrométrica'!A$3:A$49,0),MATCH(datos!E332,'Carta Psicrométrica'!B$2:AO$2,0))</f>
        <v>#N/A</v>
      </c>
      <c r="K332" s="6">
        <f>J332*0.75</f>
        <v>0</v>
      </c>
      <c r="S332" s="23">
        <f t="shared" si="37"/>
        <v>0</v>
      </c>
      <c r="W332" s="24" t="str">
        <f t="shared" si="35"/>
        <v>Calma</v>
      </c>
      <c r="Y332" s="24" t="str">
        <f t="shared" si="32"/>
        <v>N/A</v>
      </c>
      <c r="AB332" s="25">
        <f>Z332*25.4</f>
        <v>0</v>
      </c>
    </row>
    <row r="333" spans="1:31">
      <c r="A333" s="17">
        <v>42786</v>
      </c>
      <c r="B333" s="18">
        <v>0.33333333333333298</v>
      </c>
      <c r="C333" s="18">
        <v>0.625</v>
      </c>
      <c r="D333" s="19">
        <v>8</v>
      </c>
      <c r="E333" s="19">
        <v>9</v>
      </c>
      <c r="F333" s="19">
        <v>6</v>
      </c>
      <c r="G333" s="5">
        <f>INDEX('Carta Psicrométrica'!B$3:AO$49,MATCH(datos!F333,'Carta Psicrométrica'!A$3:A$49,0),MATCH(datos!E333,'Carta Psicrométrica'!B$2:AO$2,0))</f>
        <v>0</v>
      </c>
      <c r="H333" s="20">
        <v>20</v>
      </c>
      <c r="I333" s="20">
        <v>14</v>
      </c>
      <c r="J333" s="6">
        <v>1024</v>
      </c>
      <c r="K333" s="6">
        <v>769</v>
      </c>
      <c r="L333" s="21">
        <v>7</v>
      </c>
      <c r="M333" s="21">
        <v>9</v>
      </c>
      <c r="N333" s="21">
        <v>10</v>
      </c>
      <c r="O333" s="21">
        <v>10</v>
      </c>
      <c r="P333" s="21">
        <v>11</v>
      </c>
      <c r="Q333" s="22">
        <v>93</v>
      </c>
      <c r="R333" s="22">
        <v>86</v>
      </c>
      <c r="S333" s="23">
        <f t="shared" si="37"/>
        <v>7</v>
      </c>
      <c r="T333" s="22">
        <v>6</v>
      </c>
      <c r="U333" s="22">
        <v>5</v>
      </c>
      <c r="V333" s="24">
        <v>6</v>
      </c>
      <c r="W333" s="24" t="str">
        <f t="shared" si="35"/>
        <v>Brisa Fuerte</v>
      </c>
      <c r="X333" s="24" t="s">
        <v>60</v>
      </c>
      <c r="Y333" s="24">
        <f t="shared" si="32"/>
        <v>292.5</v>
      </c>
      <c r="Z333" s="25">
        <v>0</v>
      </c>
      <c r="AA333" s="25">
        <v>0</v>
      </c>
      <c r="AB333" s="25">
        <f>Z333*25.4</f>
        <v>0</v>
      </c>
      <c r="AC333" s="25">
        <v>0</v>
      </c>
      <c r="AD333" s="26">
        <v>0</v>
      </c>
    </row>
    <row r="334" spans="1:31">
      <c r="A334" s="17">
        <v>42787</v>
      </c>
      <c r="B334" s="18">
        <v>0.33333333333333298</v>
      </c>
      <c r="C334" s="18">
        <v>0.625</v>
      </c>
      <c r="D334" s="19">
        <v>9</v>
      </c>
      <c r="E334" s="19">
        <v>10</v>
      </c>
      <c r="F334" s="19">
        <v>6</v>
      </c>
      <c r="G334" s="5">
        <f>INDEX('Carta Psicrométrica'!B$3:AO$49,MATCH(datos!F334,'Carta Psicrométrica'!A$3:A$49,0),MATCH(datos!E334,'Carta Psicrométrica'!B$2:AO$2,0))</f>
        <v>0</v>
      </c>
      <c r="H334" s="20">
        <v>19</v>
      </c>
      <c r="I334" s="20">
        <v>-6</v>
      </c>
      <c r="J334" s="6">
        <v>1027</v>
      </c>
      <c r="K334" s="6">
        <f t="shared" ref="K334:K339" si="38">J334*0.75</f>
        <v>770.25</v>
      </c>
      <c r="L334" s="21">
        <v>7</v>
      </c>
      <c r="M334" s="21">
        <v>9</v>
      </c>
      <c r="N334" s="21">
        <v>10</v>
      </c>
      <c r="O334" s="21">
        <v>11</v>
      </c>
      <c r="P334" s="21">
        <v>11</v>
      </c>
      <c r="Q334" s="22">
        <v>86</v>
      </c>
      <c r="R334" s="22">
        <v>84</v>
      </c>
      <c r="S334" s="23">
        <f t="shared" si="37"/>
        <v>2</v>
      </c>
      <c r="T334" s="22">
        <v>6</v>
      </c>
      <c r="U334" s="22">
        <v>-7</v>
      </c>
      <c r="V334" s="24">
        <v>2</v>
      </c>
      <c r="W334" s="24" t="str">
        <f t="shared" si="35"/>
        <v>Brisa Suave</v>
      </c>
      <c r="X334" s="24" t="s">
        <v>58</v>
      </c>
      <c r="Y334" s="24">
        <f t="shared" si="32"/>
        <v>270</v>
      </c>
      <c r="Z334" s="25">
        <v>0</v>
      </c>
      <c r="AA334" s="25">
        <v>0</v>
      </c>
      <c r="AB334" s="25">
        <f>Z334*25.4</f>
        <v>0</v>
      </c>
      <c r="AC334" s="25">
        <v>0</v>
      </c>
      <c r="AD334" s="26">
        <v>0</v>
      </c>
    </row>
    <row r="335" spans="1:31">
      <c r="A335" s="17">
        <v>42788</v>
      </c>
      <c r="B335" s="18">
        <v>0.33333333333333298</v>
      </c>
      <c r="C335" s="18">
        <v>0.625</v>
      </c>
      <c r="D335" s="19">
        <v>12</v>
      </c>
      <c r="E335" s="19">
        <v>15</v>
      </c>
      <c r="F335" s="19">
        <v>10</v>
      </c>
      <c r="G335" s="5">
        <f>INDEX('Carta Psicrométrica'!B$3:AO$49,MATCH(datos!F335,'Carta Psicrométrica'!A$3:A$49,0),MATCH(datos!E335,'Carta Psicrométrica'!B$2:AO$2,0))</f>
        <v>0</v>
      </c>
      <c r="H335" s="20">
        <v>24</v>
      </c>
      <c r="I335" s="20">
        <v>11</v>
      </c>
      <c r="J335" s="6">
        <v>1026</v>
      </c>
      <c r="K335" s="6">
        <f t="shared" si="38"/>
        <v>769.5</v>
      </c>
      <c r="L335" s="21">
        <v>8</v>
      </c>
      <c r="M335" s="21">
        <v>9</v>
      </c>
      <c r="N335" s="21">
        <v>10</v>
      </c>
      <c r="O335" s="21">
        <v>11</v>
      </c>
      <c r="P335" s="21">
        <v>13</v>
      </c>
      <c r="Q335" s="22">
        <v>84</v>
      </c>
      <c r="R335" s="22">
        <v>80</v>
      </c>
      <c r="S335" s="23">
        <f t="shared" si="37"/>
        <v>4</v>
      </c>
      <c r="T335" s="22">
        <v>10</v>
      </c>
      <c r="U335" s="22">
        <v>8</v>
      </c>
      <c r="V335" s="24">
        <v>1</v>
      </c>
      <c r="W335" s="24" t="str">
        <f t="shared" si="35"/>
        <v>Ventolina</v>
      </c>
      <c r="X335" s="24" t="s">
        <v>58</v>
      </c>
      <c r="Y335" s="24">
        <f t="shared" si="32"/>
        <v>270</v>
      </c>
      <c r="Z335" s="25">
        <v>0</v>
      </c>
      <c r="AA335" s="25">
        <v>0</v>
      </c>
      <c r="AB335" s="25">
        <v>0</v>
      </c>
      <c r="AC335" s="25">
        <v>0</v>
      </c>
      <c r="AD335" s="26">
        <v>0</v>
      </c>
    </row>
    <row r="336" spans="1:31">
      <c r="A336" s="17">
        <v>42789</v>
      </c>
      <c r="B336" s="18">
        <v>0.33333333333333298</v>
      </c>
      <c r="C336" s="18">
        <v>0.625</v>
      </c>
      <c r="D336" s="19">
        <v>19</v>
      </c>
      <c r="E336" s="19">
        <v>19</v>
      </c>
      <c r="F336" s="19">
        <v>14</v>
      </c>
      <c r="G336" s="5">
        <f>INDEX('Carta Psicrométrica'!B$3:AO$49,MATCH(datos!F336,'Carta Psicrométrica'!A$3:A$49,0),MATCH(datos!E336,'Carta Psicrométrica'!B$2:AO$2,0))</f>
        <v>0</v>
      </c>
      <c r="H336" s="20">
        <v>27</v>
      </c>
      <c r="I336" s="20">
        <v>12</v>
      </c>
      <c r="J336" s="6">
        <v>1016</v>
      </c>
      <c r="K336" s="6">
        <f t="shared" si="38"/>
        <v>762</v>
      </c>
      <c r="L336" s="21">
        <v>9</v>
      </c>
      <c r="M336" s="21">
        <v>10</v>
      </c>
      <c r="N336" s="21">
        <v>11</v>
      </c>
      <c r="O336" s="21">
        <v>11</v>
      </c>
      <c r="P336" s="21">
        <v>12</v>
      </c>
      <c r="Q336" s="22">
        <v>80</v>
      </c>
      <c r="R336" s="22">
        <v>77</v>
      </c>
      <c r="S336" s="23">
        <f t="shared" si="37"/>
        <v>3</v>
      </c>
      <c r="T336" s="22">
        <v>4</v>
      </c>
      <c r="U336" s="22">
        <v>-10</v>
      </c>
      <c r="V336" s="24">
        <v>2</v>
      </c>
      <c r="W336" s="24" t="str">
        <f t="shared" si="35"/>
        <v>Brisa Suave</v>
      </c>
      <c r="X336" s="24" t="s">
        <v>58</v>
      </c>
      <c r="Y336" s="24">
        <f t="shared" si="32"/>
        <v>270</v>
      </c>
      <c r="Z336" s="25">
        <v>0</v>
      </c>
      <c r="AA336" s="25">
        <v>0</v>
      </c>
      <c r="AB336" s="25">
        <v>0</v>
      </c>
      <c r="AC336" s="25">
        <v>0</v>
      </c>
      <c r="AD336" s="26">
        <v>0</v>
      </c>
    </row>
    <row r="337" spans="1:31">
      <c r="A337" s="17">
        <v>42790</v>
      </c>
      <c r="B337" s="18">
        <v>0.33333333333333298</v>
      </c>
      <c r="C337" s="18">
        <v>0.625</v>
      </c>
      <c r="D337" s="19">
        <v>7</v>
      </c>
      <c r="E337" s="19">
        <v>6</v>
      </c>
      <c r="F337" s="19">
        <v>5</v>
      </c>
      <c r="G337" s="5">
        <f>INDEX('Carta Psicrométrica'!B$3:AO$49,MATCH(datos!F337,'Carta Psicrométrica'!A$3:A$49,0),MATCH(datos!E337,'Carta Psicrométrica'!B$2:AO$2,0))</f>
        <v>15</v>
      </c>
      <c r="H337" s="20">
        <v>24</v>
      </c>
      <c r="I337" s="20">
        <v>6</v>
      </c>
      <c r="J337" s="6">
        <v>1023</v>
      </c>
      <c r="K337" s="6">
        <f t="shared" si="38"/>
        <v>767.25</v>
      </c>
      <c r="L337" s="21">
        <v>8</v>
      </c>
      <c r="M337" s="21">
        <v>10</v>
      </c>
      <c r="N337" s="21">
        <v>10</v>
      </c>
      <c r="O337" s="21">
        <v>11</v>
      </c>
      <c r="P337" s="21">
        <v>11</v>
      </c>
      <c r="Q337" s="22">
        <v>77</v>
      </c>
      <c r="R337" s="22">
        <v>75</v>
      </c>
      <c r="S337" s="23">
        <f t="shared" si="37"/>
        <v>2</v>
      </c>
      <c r="T337" s="22">
        <v>12</v>
      </c>
      <c r="U337" s="22">
        <v>4</v>
      </c>
      <c r="V337" s="24">
        <v>2</v>
      </c>
      <c r="W337" s="24" t="str">
        <f t="shared" si="35"/>
        <v>Brisa Suave</v>
      </c>
      <c r="X337" s="24" t="s">
        <v>60</v>
      </c>
      <c r="Y337" s="24">
        <f t="shared" si="32"/>
        <v>292.5</v>
      </c>
      <c r="Z337" s="25">
        <v>0</v>
      </c>
      <c r="AA337" s="25">
        <v>0</v>
      </c>
      <c r="AB337" s="25">
        <v>0</v>
      </c>
      <c r="AC337" s="25">
        <v>0</v>
      </c>
      <c r="AD337" s="26">
        <v>0</v>
      </c>
    </row>
    <row r="338" spans="1:31">
      <c r="A338" s="17">
        <v>42791</v>
      </c>
      <c r="B338" s="18">
        <v>0.33333333333333298</v>
      </c>
      <c r="C338" s="18">
        <v>0.625</v>
      </c>
      <c r="D338" s="19">
        <v>8</v>
      </c>
      <c r="E338" s="19">
        <v>6</v>
      </c>
      <c r="F338" s="19">
        <v>5</v>
      </c>
      <c r="G338" s="5">
        <f>INDEX('Carta Psicrométrica'!B$3:AO$49,MATCH(datos!F338,'Carta Psicrométrica'!A$3:A$49,0),MATCH(datos!E338,'Carta Psicrométrica'!B$2:AO$2,0))</f>
        <v>15</v>
      </c>
      <c r="H338" s="20">
        <v>18</v>
      </c>
      <c r="I338" s="20">
        <v>4</v>
      </c>
      <c r="J338" s="6">
        <v>1026</v>
      </c>
      <c r="K338" s="6">
        <f t="shared" si="38"/>
        <v>769.5</v>
      </c>
      <c r="L338" s="21">
        <v>6</v>
      </c>
      <c r="M338" s="21">
        <v>8</v>
      </c>
      <c r="N338" s="21">
        <v>10</v>
      </c>
      <c r="O338" s="21">
        <v>10</v>
      </c>
      <c r="P338" s="21">
        <v>12</v>
      </c>
      <c r="Q338" s="22">
        <v>97</v>
      </c>
      <c r="R338" s="22">
        <v>90</v>
      </c>
      <c r="S338" s="23">
        <f t="shared" si="37"/>
        <v>7</v>
      </c>
      <c r="T338" s="22">
        <v>8</v>
      </c>
      <c r="U338" s="22">
        <v>3</v>
      </c>
      <c r="V338" s="24">
        <v>2</v>
      </c>
      <c r="W338" s="24" t="str">
        <f t="shared" si="35"/>
        <v>Brisa Suave</v>
      </c>
      <c r="X338" s="24" t="s">
        <v>49</v>
      </c>
      <c r="Y338" s="24">
        <f t="shared" si="32"/>
        <v>247.5</v>
      </c>
      <c r="Z338" s="25">
        <v>0</v>
      </c>
      <c r="AA338" s="25">
        <v>0</v>
      </c>
      <c r="AB338" s="25">
        <v>0</v>
      </c>
      <c r="AC338" s="25">
        <v>0</v>
      </c>
      <c r="AD338" s="26">
        <v>0</v>
      </c>
    </row>
    <row r="339" spans="1:31">
      <c r="A339" s="17">
        <v>42792</v>
      </c>
      <c r="B339" s="18">
        <v>0.33333333333333298</v>
      </c>
      <c r="C339" s="18">
        <v>0.625</v>
      </c>
      <c r="G339" s="5" t="e">
        <f>INDEX('Carta Psicrométrica'!B$3:AO$49,MATCH(datos!F339,'Carta Psicrométrica'!A$3:A$49,0),MATCH(datos!E339,'Carta Psicrométrica'!B$2:AO$2,0))</f>
        <v>#N/A</v>
      </c>
      <c r="K339" s="6">
        <f t="shared" si="38"/>
        <v>0</v>
      </c>
      <c r="S339" s="23">
        <f t="shared" si="37"/>
        <v>0</v>
      </c>
      <c r="W339" s="24" t="str">
        <f t="shared" si="35"/>
        <v>Calma</v>
      </c>
      <c r="Y339" s="24" t="str">
        <f t="shared" ref="Y339:Y402" si="39">IF(X339="N",0,IF(X339="NNE",22.5,IF(X339="NE",45,IF(X339="ENE",67.5,IF(X339="E",90,IF(X339="ESE",112.5,IF(X339="SE",135.5,IF(X339="SSE",157.5,IF(X339="S",180,IF(X339="SSW",202.5,IF(X339="SW",225,IF(X339="WSW",247.5,IF(X339="W",270,IF(X339="WNW",292.5,IF(X339="NW",315,IF(X339="NNW",337.5,"N/A"))))))))))))))))</f>
        <v>N/A</v>
      </c>
      <c r="AB339" s="25">
        <f>Z339*25.4</f>
        <v>0</v>
      </c>
    </row>
    <row r="340" spans="1:31">
      <c r="A340" s="17">
        <v>42793</v>
      </c>
      <c r="B340" s="18">
        <v>0.33333333333333298</v>
      </c>
      <c r="C340" s="18">
        <v>0.625</v>
      </c>
      <c r="D340" s="19">
        <v>9</v>
      </c>
      <c r="E340" s="19">
        <v>9</v>
      </c>
      <c r="F340" s="19">
        <v>6</v>
      </c>
      <c r="G340" s="5">
        <f>INDEX('Carta Psicrométrica'!B$3:AO$49,MATCH(datos!F340,'Carta Psicrométrica'!A$3:A$49,0),MATCH(datos!E340,'Carta Psicrométrica'!B$2:AO$2,0))</f>
        <v>0</v>
      </c>
      <c r="H340" s="20">
        <v>21</v>
      </c>
      <c r="I340" s="20">
        <v>3</v>
      </c>
      <c r="J340" s="6">
        <v>1024</v>
      </c>
      <c r="K340" s="6">
        <v>778</v>
      </c>
      <c r="L340" s="21">
        <v>8</v>
      </c>
      <c r="M340" s="21">
        <v>9</v>
      </c>
      <c r="N340" s="21">
        <v>10</v>
      </c>
      <c r="O340" s="21">
        <v>11</v>
      </c>
      <c r="P340" s="21">
        <v>12</v>
      </c>
      <c r="Q340" s="22">
        <v>90</v>
      </c>
      <c r="R340" s="22">
        <v>80</v>
      </c>
      <c r="S340" s="23">
        <f t="shared" si="37"/>
        <v>10</v>
      </c>
      <c r="T340" s="22">
        <v>13</v>
      </c>
      <c r="U340" s="22">
        <v>3</v>
      </c>
      <c r="V340" s="24">
        <v>1</v>
      </c>
      <c r="W340" s="24" t="str">
        <f t="shared" si="35"/>
        <v>Ventolina</v>
      </c>
      <c r="X340" s="24" t="s">
        <v>58</v>
      </c>
      <c r="Y340" s="24">
        <f t="shared" si="39"/>
        <v>270</v>
      </c>
      <c r="Z340" s="25">
        <v>0</v>
      </c>
      <c r="AA340" s="25">
        <v>0</v>
      </c>
      <c r="AB340" s="25">
        <v>0</v>
      </c>
      <c r="AC340" s="25">
        <v>0</v>
      </c>
      <c r="AD340" s="26">
        <v>1</v>
      </c>
      <c r="AE340" s="26" t="s">
        <v>103</v>
      </c>
    </row>
    <row r="341" spans="1:31">
      <c r="A341" s="17">
        <v>42794</v>
      </c>
      <c r="B341" s="18">
        <v>0.33333333333333298</v>
      </c>
      <c r="C341" s="18">
        <v>0.625</v>
      </c>
      <c r="D341" s="19">
        <v>13</v>
      </c>
      <c r="E341" s="19">
        <v>13</v>
      </c>
      <c r="F341" s="19">
        <v>12</v>
      </c>
      <c r="G341" s="5">
        <v>0</v>
      </c>
      <c r="H341" s="20">
        <v>22</v>
      </c>
      <c r="I341" s="20">
        <v>9</v>
      </c>
      <c r="J341" s="6">
        <v>1021</v>
      </c>
      <c r="K341" s="6">
        <v>765.5</v>
      </c>
      <c r="L341" s="21">
        <v>10</v>
      </c>
      <c r="M341" s="21">
        <v>11</v>
      </c>
      <c r="N341" s="21">
        <v>11</v>
      </c>
      <c r="O341" s="21">
        <v>11</v>
      </c>
      <c r="P341" s="21">
        <v>12</v>
      </c>
      <c r="Q341" s="22">
        <v>80</v>
      </c>
      <c r="R341" s="22">
        <v>77</v>
      </c>
      <c r="S341" s="23">
        <f t="shared" si="37"/>
        <v>3</v>
      </c>
      <c r="T341" s="22">
        <v>9</v>
      </c>
      <c r="U341" s="22">
        <v>7</v>
      </c>
      <c r="V341" s="24">
        <v>0</v>
      </c>
      <c r="W341" s="24" t="str">
        <f t="shared" si="35"/>
        <v>Calma</v>
      </c>
      <c r="X341" s="24" t="s">
        <v>49</v>
      </c>
      <c r="Y341" s="24">
        <f t="shared" si="39"/>
        <v>247.5</v>
      </c>
      <c r="Z341" s="25">
        <v>0</v>
      </c>
      <c r="AA341" s="25">
        <v>0</v>
      </c>
      <c r="AB341" s="25">
        <f>Z341*25.4</f>
        <v>0</v>
      </c>
      <c r="AC341" s="25">
        <v>0</v>
      </c>
      <c r="AD341" s="26">
        <v>6</v>
      </c>
      <c r="AE341" s="26" t="s">
        <v>76</v>
      </c>
    </row>
    <row r="342" spans="1:31">
      <c r="A342" s="17">
        <v>42795</v>
      </c>
      <c r="B342" s="18">
        <v>0.33333333333333298</v>
      </c>
      <c r="C342" s="18">
        <v>0.625</v>
      </c>
      <c r="D342" s="19">
        <v>9</v>
      </c>
      <c r="E342" s="19">
        <v>9</v>
      </c>
      <c r="F342" s="19">
        <v>6</v>
      </c>
      <c r="G342" s="5">
        <v>0</v>
      </c>
      <c r="H342" s="20">
        <v>24</v>
      </c>
      <c r="I342" s="20">
        <v>7</v>
      </c>
      <c r="J342" s="6">
        <v>1028</v>
      </c>
      <c r="K342" s="6">
        <f t="shared" ref="K342:K347" si="40">J342*0.75</f>
        <v>771</v>
      </c>
      <c r="L342" s="21">
        <v>9</v>
      </c>
      <c r="M342" s="21">
        <v>11</v>
      </c>
      <c r="N342" s="21">
        <v>11</v>
      </c>
      <c r="O342" s="21">
        <v>11</v>
      </c>
      <c r="P342" s="21">
        <v>12</v>
      </c>
      <c r="Q342" s="22">
        <v>77</v>
      </c>
      <c r="R342" s="22">
        <v>71</v>
      </c>
      <c r="S342" s="23">
        <f t="shared" si="37"/>
        <v>6</v>
      </c>
      <c r="T342" s="22">
        <v>6</v>
      </c>
      <c r="U342" s="22">
        <v>6</v>
      </c>
      <c r="V342" s="24">
        <v>1</v>
      </c>
      <c r="W342" s="24" t="str">
        <f t="shared" si="35"/>
        <v>Ventolina</v>
      </c>
      <c r="X342" s="24" t="s">
        <v>49</v>
      </c>
      <c r="Y342" s="24">
        <f t="shared" si="39"/>
        <v>247.5</v>
      </c>
      <c r="Z342" s="25">
        <v>0</v>
      </c>
      <c r="AA342" s="25">
        <v>0</v>
      </c>
      <c r="AB342" s="25">
        <v>0</v>
      </c>
      <c r="AC342" s="25">
        <v>0</v>
      </c>
      <c r="AD342" s="26">
        <v>2</v>
      </c>
      <c r="AE342" s="26" t="s">
        <v>70</v>
      </c>
    </row>
    <row r="343" spans="1:31">
      <c r="A343" s="17">
        <v>42796</v>
      </c>
      <c r="B343" s="18">
        <v>0.33333333333333298</v>
      </c>
      <c r="C343" s="18">
        <v>0.625</v>
      </c>
      <c r="D343" s="19">
        <v>7</v>
      </c>
      <c r="E343" s="19">
        <v>7</v>
      </c>
      <c r="F343" s="19">
        <v>4</v>
      </c>
      <c r="G343" s="5">
        <f>INDEX('Carta Psicrométrica'!B$3:AO$49,MATCH(datos!F343,'Carta Psicrométrica'!A$3:A$49,0),MATCH(datos!E343,'Carta Psicrométrica'!B$2:AO$2,0))</f>
        <v>0</v>
      </c>
      <c r="H343" s="20">
        <v>20</v>
      </c>
      <c r="I343" s="20">
        <v>6</v>
      </c>
      <c r="J343" s="6">
        <v>1031</v>
      </c>
      <c r="K343" s="6">
        <f t="shared" si="40"/>
        <v>773.25</v>
      </c>
      <c r="L343" s="21">
        <v>7</v>
      </c>
      <c r="M343" s="21">
        <v>10</v>
      </c>
      <c r="N343" s="21">
        <v>10</v>
      </c>
      <c r="O343" s="21">
        <v>11</v>
      </c>
      <c r="P343" s="21">
        <v>11</v>
      </c>
      <c r="Q343" s="22">
        <v>71</v>
      </c>
      <c r="R343" s="22">
        <v>65</v>
      </c>
      <c r="S343" s="23">
        <f t="shared" si="37"/>
        <v>6</v>
      </c>
      <c r="T343" s="22">
        <v>4</v>
      </c>
      <c r="U343" s="22">
        <v>4</v>
      </c>
      <c r="V343" s="24">
        <v>3</v>
      </c>
      <c r="W343" s="24" t="str">
        <f t="shared" si="35"/>
        <v>Brisa Leve</v>
      </c>
      <c r="X343" s="24" t="s">
        <v>67</v>
      </c>
      <c r="Y343" s="24">
        <f t="shared" si="39"/>
        <v>337.5</v>
      </c>
      <c r="Z343" s="25">
        <v>0</v>
      </c>
      <c r="AA343" s="25">
        <v>0</v>
      </c>
      <c r="AB343" s="25">
        <f>Z343*25.4</f>
        <v>0</v>
      </c>
      <c r="AC343" s="25">
        <v>0</v>
      </c>
      <c r="AD343" s="26">
        <v>1</v>
      </c>
      <c r="AE343" s="26" t="s">
        <v>103</v>
      </c>
    </row>
    <row r="344" spans="1:31">
      <c r="A344" s="17">
        <v>42797</v>
      </c>
      <c r="B344" s="18">
        <v>0.33333333333333298</v>
      </c>
      <c r="C344" s="18">
        <v>0.625</v>
      </c>
      <c r="D344" s="19">
        <v>10</v>
      </c>
      <c r="E344" s="19">
        <v>7</v>
      </c>
      <c r="F344" s="19">
        <v>7</v>
      </c>
      <c r="G344" s="5">
        <f>INDEX('Carta Psicrométrica'!B$3:AO$49,MATCH(datos!F344,'Carta Psicrométrica'!A$3:A$49,0),MATCH(datos!E344,'Carta Psicrométrica'!B$2:AO$2,0))</f>
        <v>5</v>
      </c>
      <c r="H344" s="20">
        <v>20</v>
      </c>
      <c r="I344" s="20">
        <v>7</v>
      </c>
      <c r="J344" s="6">
        <v>1030</v>
      </c>
      <c r="K344" s="6">
        <f t="shared" si="40"/>
        <v>772.5</v>
      </c>
      <c r="L344" s="21">
        <v>8</v>
      </c>
      <c r="M344" s="21">
        <v>9</v>
      </c>
      <c r="N344" s="21">
        <v>10</v>
      </c>
      <c r="O344" s="21">
        <v>11</v>
      </c>
      <c r="P344" s="21">
        <v>12</v>
      </c>
      <c r="Q344" s="22">
        <v>65</v>
      </c>
      <c r="R344" s="22">
        <v>61</v>
      </c>
      <c r="S344" s="23">
        <f t="shared" si="37"/>
        <v>4</v>
      </c>
      <c r="T344" s="22">
        <v>20</v>
      </c>
      <c r="U344" s="22">
        <v>7</v>
      </c>
      <c r="V344" s="24">
        <v>3</v>
      </c>
      <c r="W344" s="24" t="str">
        <f t="shared" si="35"/>
        <v>Brisa Leve</v>
      </c>
      <c r="X344" s="24" t="s">
        <v>47</v>
      </c>
      <c r="Y344" s="24">
        <f t="shared" si="39"/>
        <v>315</v>
      </c>
      <c r="Z344" s="25">
        <v>0</v>
      </c>
      <c r="AA344" s="25">
        <v>0</v>
      </c>
      <c r="AB344" s="25">
        <f>Z344*25.4</f>
        <v>0</v>
      </c>
      <c r="AC344" s="25">
        <v>0</v>
      </c>
      <c r="AD344" s="26">
        <v>8</v>
      </c>
      <c r="AE344" s="26" t="s">
        <v>83</v>
      </c>
    </row>
    <row r="345" spans="1:31">
      <c r="A345" s="17">
        <v>42798</v>
      </c>
      <c r="B345" s="18">
        <v>0.33333333333333298</v>
      </c>
      <c r="C345" s="18">
        <v>0.625</v>
      </c>
      <c r="D345" s="19">
        <v>11</v>
      </c>
      <c r="E345" s="19">
        <v>8</v>
      </c>
      <c r="F345" s="19">
        <v>9</v>
      </c>
      <c r="G345" s="5">
        <f>INDEX('Carta Psicrométrica'!B$3:AO$49,MATCH(datos!F345,'Carta Psicrométrica'!A$3:A$49,0),MATCH(datos!E345,'Carta Psicrométrica'!B$2:AO$2,0))</f>
        <v>1</v>
      </c>
      <c r="H345" s="20">
        <v>21</v>
      </c>
      <c r="I345" s="20">
        <v>8</v>
      </c>
      <c r="J345" s="6">
        <v>1026</v>
      </c>
      <c r="K345" s="6">
        <f t="shared" si="40"/>
        <v>769.5</v>
      </c>
      <c r="L345" s="21">
        <v>9</v>
      </c>
      <c r="M345" s="21">
        <v>11</v>
      </c>
      <c r="N345" s="21">
        <v>11</v>
      </c>
      <c r="O345" s="21">
        <v>12</v>
      </c>
      <c r="P345" s="21">
        <v>13</v>
      </c>
      <c r="Q345" s="22">
        <v>81</v>
      </c>
      <c r="R345" s="22">
        <v>75</v>
      </c>
      <c r="S345" s="23">
        <f t="shared" si="37"/>
        <v>6</v>
      </c>
      <c r="T345" s="22">
        <v>13</v>
      </c>
      <c r="U345" s="22">
        <v>7</v>
      </c>
      <c r="V345" s="24">
        <v>2</v>
      </c>
      <c r="W345" s="24" t="str">
        <f t="shared" si="35"/>
        <v>Brisa Suave</v>
      </c>
      <c r="X345" s="24" t="s">
        <v>67</v>
      </c>
      <c r="Y345" s="24">
        <f t="shared" si="39"/>
        <v>337.5</v>
      </c>
      <c r="Z345" s="25">
        <v>0</v>
      </c>
      <c r="AA345" s="25">
        <v>0</v>
      </c>
      <c r="AB345" s="25">
        <f>Z345*25.4</f>
        <v>0</v>
      </c>
      <c r="AC345" s="25">
        <v>0</v>
      </c>
      <c r="AD345" s="26">
        <v>3</v>
      </c>
      <c r="AE345" s="26" t="s">
        <v>76</v>
      </c>
    </row>
    <row r="346" spans="1:31">
      <c r="A346" s="17">
        <v>42799</v>
      </c>
      <c r="B346" s="18">
        <v>0.33333333333333298</v>
      </c>
      <c r="C346" s="18">
        <v>0.625</v>
      </c>
      <c r="D346" s="19">
        <v>12</v>
      </c>
      <c r="E346" s="19">
        <v>10</v>
      </c>
      <c r="F346" s="19">
        <v>10</v>
      </c>
      <c r="G346" s="5">
        <f>INDEX('Carta Psicrométrica'!B$3:AO$49,MATCH(datos!F346,'Carta Psicrométrica'!A$3:A$49,0),MATCH(datos!E346,'Carta Psicrométrica'!B$2:AO$2,0))</f>
        <v>0</v>
      </c>
      <c r="H346" s="20">
        <v>21</v>
      </c>
      <c r="I346" s="20">
        <v>8</v>
      </c>
      <c r="J346" s="6">
        <v>1026</v>
      </c>
      <c r="K346" s="6">
        <f t="shared" si="40"/>
        <v>769.5</v>
      </c>
      <c r="L346" s="21">
        <v>9</v>
      </c>
      <c r="M346" s="21">
        <v>11</v>
      </c>
      <c r="N346" s="21">
        <v>12</v>
      </c>
      <c r="O346" s="21">
        <v>12</v>
      </c>
      <c r="P346" s="21">
        <v>13</v>
      </c>
      <c r="Q346" s="22">
        <v>75</v>
      </c>
      <c r="R346" s="22">
        <v>72</v>
      </c>
      <c r="S346" s="23">
        <f t="shared" si="37"/>
        <v>3</v>
      </c>
      <c r="T346" s="22">
        <v>14</v>
      </c>
      <c r="U346" s="22">
        <v>8</v>
      </c>
      <c r="V346" s="24">
        <v>1</v>
      </c>
      <c r="W346" s="24" t="str">
        <f t="shared" si="35"/>
        <v>Ventolina</v>
      </c>
      <c r="X346" s="24" t="s">
        <v>49</v>
      </c>
      <c r="Y346" s="24">
        <f t="shared" si="39"/>
        <v>247.5</v>
      </c>
      <c r="Z346" s="25">
        <v>0</v>
      </c>
      <c r="AA346" s="25">
        <v>0</v>
      </c>
      <c r="AB346" s="25">
        <v>0</v>
      </c>
      <c r="AC346" s="25">
        <v>0</v>
      </c>
      <c r="AD346" s="26">
        <v>4</v>
      </c>
      <c r="AE346" s="26" t="s">
        <v>76</v>
      </c>
    </row>
    <row r="347" spans="1:31">
      <c r="A347" s="17">
        <v>42800</v>
      </c>
      <c r="B347" s="18">
        <v>0.33333333333333298</v>
      </c>
      <c r="C347" s="18">
        <v>0.625</v>
      </c>
      <c r="D347" s="19">
        <v>18</v>
      </c>
      <c r="E347" s="19">
        <v>13</v>
      </c>
      <c r="F347" s="19">
        <v>14</v>
      </c>
      <c r="G347" s="5">
        <f>INDEX('Carta Psicrométrica'!B$3:AO$49,MATCH(datos!F347,'Carta Psicrométrica'!A$3:A$49,0),MATCH(datos!E347,'Carta Psicrométrica'!B$2:AO$2,0))</f>
        <v>0</v>
      </c>
      <c r="H347" s="20">
        <v>27</v>
      </c>
      <c r="I347" s="20">
        <v>13</v>
      </c>
      <c r="J347" s="6">
        <v>1018</v>
      </c>
      <c r="K347" s="6">
        <f t="shared" si="40"/>
        <v>763.5</v>
      </c>
      <c r="L347" s="21">
        <v>11</v>
      </c>
      <c r="M347" s="21">
        <v>12</v>
      </c>
      <c r="N347" s="21">
        <v>13</v>
      </c>
      <c r="O347" s="21">
        <v>12</v>
      </c>
      <c r="P347" s="21">
        <v>14</v>
      </c>
      <c r="Q347" s="22">
        <v>72</v>
      </c>
      <c r="R347" s="22">
        <v>66</v>
      </c>
      <c r="S347" s="23">
        <f t="shared" si="37"/>
        <v>6</v>
      </c>
      <c r="T347" s="22">
        <v>13</v>
      </c>
      <c r="U347" s="22">
        <v>8</v>
      </c>
      <c r="V347" s="24">
        <v>5</v>
      </c>
      <c r="W347" s="24" t="str">
        <f t="shared" si="35"/>
        <v>Brisa Fresca</v>
      </c>
      <c r="X347" s="24" t="s">
        <v>49</v>
      </c>
      <c r="Y347" s="24">
        <f t="shared" si="39"/>
        <v>247.5</v>
      </c>
      <c r="Z347" s="25">
        <v>0</v>
      </c>
      <c r="AA347" s="25">
        <v>0</v>
      </c>
      <c r="AB347" s="25">
        <v>0</v>
      </c>
      <c r="AC347" s="25">
        <v>0</v>
      </c>
      <c r="AD347" s="26">
        <v>3</v>
      </c>
      <c r="AE347" s="26" t="s">
        <v>76</v>
      </c>
    </row>
    <row r="348" spans="1:31">
      <c r="A348" s="17">
        <v>42801</v>
      </c>
      <c r="B348" s="18">
        <v>0.33333333333333298</v>
      </c>
      <c r="C348" s="18">
        <v>0.625</v>
      </c>
      <c r="D348" s="19">
        <v>12</v>
      </c>
      <c r="E348" s="19">
        <v>8</v>
      </c>
      <c r="F348" s="19">
        <v>10</v>
      </c>
      <c r="G348" s="5">
        <f>INDEX('Carta Psicrométrica'!B$3:AO$49,MATCH(datos!F348,'Carta Psicrométrica'!A$3:A$49,0),MATCH(datos!E348,'Carta Psicrométrica'!B$2:AO$2,0))</f>
        <v>5</v>
      </c>
      <c r="H348" s="20">
        <v>26</v>
      </c>
      <c r="I348" s="20">
        <v>7</v>
      </c>
      <c r="J348" s="6">
        <v>1027</v>
      </c>
      <c r="K348" s="6">
        <v>770</v>
      </c>
      <c r="L348" s="21">
        <v>11</v>
      </c>
      <c r="M348" s="21">
        <v>12</v>
      </c>
      <c r="N348" s="21">
        <v>13</v>
      </c>
      <c r="O348" s="21">
        <v>12</v>
      </c>
      <c r="P348" s="21">
        <v>11</v>
      </c>
      <c r="Q348" s="22">
        <v>66</v>
      </c>
      <c r="R348" s="22">
        <v>59</v>
      </c>
      <c r="S348" s="23">
        <f t="shared" si="37"/>
        <v>7</v>
      </c>
      <c r="T348" s="22">
        <v>10</v>
      </c>
      <c r="U348" s="22">
        <v>7</v>
      </c>
      <c r="V348" s="24">
        <v>6</v>
      </c>
      <c r="W348" s="24" t="str">
        <f t="shared" si="35"/>
        <v>Brisa Fuerte</v>
      </c>
      <c r="X348" s="24" t="s">
        <v>47</v>
      </c>
      <c r="Y348" s="24">
        <f t="shared" si="39"/>
        <v>315</v>
      </c>
      <c r="Z348" s="25">
        <v>0</v>
      </c>
      <c r="AA348" s="25">
        <v>0</v>
      </c>
      <c r="AB348" s="25">
        <v>0</v>
      </c>
      <c r="AC348" s="25">
        <v>0</v>
      </c>
      <c r="AD348" s="26">
        <v>0</v>
      </c>
    </row>
    <row r="349" spans="1:31">
      <c r="A349" s="17">
        <v>42802</v>
      </c>
      <c r="B349" s="18">
        <v>0.33333333333333298</v>
      </c>
      <c r="C349" s="18">
        <v>0.625</v>
      </c>
      <c r="D349" s="19">
        <v>12</v>
      </c>
      <c r="E349" s="19">
        <v>7</v>
      </c>
      <c r="F349" s="19">
        <v>10</v>
      </c>
      <c r="G349" s="5">
        <f>INDEX('Carta Psicrométrica'!B$3:AO$49,MATCH(datos!F349,'Carta Psicrométrica'!A$3:A$49,0),MATCH(datos!E349,'Carta Psicrométrica'!B$2:AO$2,0))</f>
        <v>16</v>
      </c>
      <c r="H349" s="20">
        <v>13</v>
      </c>
      <c r="I349" s="20">
        <v>12</v>
      </c>
      <c r="J349" s="6">
        <v>1027</v>
      </c>
      <c r="K349" s="6">
        <f t="shared" ref="K349:K380" si="41">J349*0.75</f>
        <v>770.25</v>
      </c>
      <c r="L349" s="21">
        <v>8</v>
      </c>
      <c r="M349" s="21">
        <v>10</v>
      </c>
      <c r="N349" s="21">
        <v>12</v>
      </c>
      <c r="O349" s="21">
        <v>12</v>
      </c>
      <c r="P349" s="21">
        <v>12</v>
      </c>
      <c r="Q349" s="22">
        <v>59</v>
      </c>
      <c r="R349" s="22">
        <v>55</v>
      </c>
      <c r="S349" s="23">
        <f t="shared" si="37"/>
        <v>4</v>
      </c>
      <c r="T349" s="22">
        <v>13</v>
      </c>
      <c r="U349" s="22">
        <v>6</v>
      </c>
      <c r="V349" s="24">
        <v>2</v>
      </c>
      <c r="W349" s="24" t="str">
        <f t="shared" si="35"/>
        <v>Brisa Suave</v>
      </c>
      <c r="X349" s="24" t="s">
        <v>67</v>
      </c>
      <c r="Y349" s="24">
        <f t="shared" si="39"/>
        <v>337.5</v>
      </c>
      <c r="Z349" s="25">
        <v>0</v>
      </c>
      <c r="AA349" s="25">
        <v>0</v>
      </c>
      <c r="AB349" s="25">
        <v>0</v>
      </c>
      <c r="AC349" s="25">
        <v>0</v>
      </c>
      <c r="AD349" s="26">
        <v>0</v>
      </c>
    </row>
    <row r="350" spans="1:31">
      <c r="A350" s="17">
        <v>42803</v>
      </c>
      <c r="B350" s="18">
        <v>0.33333333333333298</v>
      </c>
      <c r="C350" s="18">
        <v>0.625</v>
      </c>
      <c r="D350" s="19">
        <v>12</v>
      </c>
      <c r="E350" s="19">
        <v>8</v>
      </c>
      <c r="F350" s="19">
        <v>9</v>
      </c>
      <c r="G350" s="5">
        <f>INDEX('Carta Psicrométrica'!B$3:AO$49,MATCH(datos!F350,'Carta Psicrométrica'!A$3:A$49,0),MATCH(datos!E350,'Carta Psicrométrica'!B$2:AO$2,0))</f>
        <v>1</v>
      </c>
      <c r="H350" s="20">
        <v>29</v>
      </c>
      <c r="I350" s="20">
        <v>7</v>
      </c>
      <c r="J350" s="6">
        <v>1026</v>
      </c>
      <c r="K350" s="6">
        <f t="shared" si="41"/>
        <v>769.5</v>
      </c>
      <c r="L350" s="21">
        <v>9</v>
      </c>
      <c r="M350" s="21">
        <v>11</v>
      </c>
      <c r="N350" s="21">
        <v>12</v>
      </c>
      <c r="O350" s="21">
        <v>12</v>
      </c>
      <c r="P350" s="21">
        <v>13</v>
      </c>
      <c r="Q350" s="22">
        <v>55</v>
      </c>
      <c r="R350" s="22">
        <v>52</v>
      </c>
      <c r="S350" s="23">
        <f t="shared" si="37"/>
        <v>3</v>
      </c>
      <c r="T350" s="22">
        <v>14</v>
      </c>
      <c r="U350" s="22">
        <v>9</v>
      </c>
      <c r="V350" s="24">
        <v>1</v>
      </c>
      <c r="W350" s="24" t="str">
        <f t="shared" si="35"/>
        <v>Ventolina</v>
      </c>
      <c r="X350" s="24" t="s">
        <v>67</v>
      </c>
      <c r="Y350" s="24">
        <f t="shared" si="39"/>
        <v>337.5</v>
      </c>
      <c r="Z350" s="25">
        <v>0</v>
      </c>
      <c r="AA350" s="25">
        <v>0</v>
      </c>
      <c r="AB350" s="25">
        <v>0</v>
      </c>
      <c r="AC350" s="25">
        <v>0</v>
      </c>
      <c r="AD350" s="26">
        <v>6</v>
      </c>
      <c r="AE350" s="26" t="s">
        <v>74</v>
      </c>
    </row>
    <row r="351" spans="1:31">
      <c r="A351" s="17">
        <v>42804</v>
      </c>
      <c r="B351" s="18">
        <v>0.33333333333333298</v>
      </c>
      <c r="C351" s="18">
        <v>0.625</v>
      </c>
      <c r="D351" s="19">
        <v>16</v>
      </c>
      <c r="E351" s="19">
        <v>10</v>
      </c>
      <c r="F351" s="19">
        <v>13</v>
      </c>
      <c r="G351" s="5">
        <f>INDEX('Carta Psicrométrica'!B$3:AO$49,MATCH(datos!F351,'Carta Psicrométrica'!A$3:A$49,0),MATCH(datos!E351,'Carta Psicrométrica'!B$2:AO$2,0))</f>
        <v>0</v>
      </c>
      <c r="H351" s="20">
        <v>29</v>
      </c>
      <c r="I351" s="20">
        <v>10</v>
      </c>
      <c r="J351" s="6">
        <v>1026</v>
      </c>
      <c r="K351" s="6">
        <f t="shared" si="41"/>
        <v>769.5</v>
      </c>
      <c r="L351" s="21">
        <v>10</v>
      </c>
      <c r="M351" s="21">
        <v>12</v>
      </c>
      <c r="N351" s="21">
        <v>12</v>
      </c>
      <c r="O351" s="21">
        <v>12</v>
      </c>
      <c r="P351" s="21">
        <v>13</v>
      </c>
      <c r="Q351" s="22">
        <v>52</v>
      </c>
      <c r="R351" s="22">
        <v>48</v>
      </c>
      <c r="S351" s="23">
        <f t="shared" si="37"/>
        <v>4</v>
      </c>
      <c r="T351" s="22">
        <v>9</v>
      </c>
      <c r="U351" s="22">
        <v>9</v>
      </c>
      <c r="V351" s="24">
        <v>2</v>
      </c>
      <c r="W351" s="24" t="str">
        <f t="shared" si="35"/>
        <v>Brisa Suave</v>
      </c>
      <c r="X351" s="24" t="s">
        <v>67</v>
      </c>
      <c r="Y351" s="24">
        <f t="shared" si="39"/>
        <v>337.5</v>
      </c>
      <c r="Z351" s="25">
        <v>0</v>
      </c>
      <c r="AA351" s="25">
        <v>0</v>
      </c>
      <c r="AB351" s="25">
        <v>0</v>
      </c>
      <c r="AC351" s="25">
        <v>0</v>
      </c>
      <c r="AD351" s="26">
        <v>0</v>
      </c>
    </row>
    <row r="352" spans="1:31">
      <c r="A352" s="17">
        <v>42805</v>
      </c>
      <c r="B352" s="18">
        <v>0.33333333333333298</v>
      </c>
      <c r="C352" s="18">
        <v>0.625</v>
      </c>
      <c r="D352" s="19">
        <v>15</v>
      </c>
      <c r="E352" s="19">
        <v>12</v>
      </c>
      <c r="F352" s="19">
        <v>13</v>
      </c>
      <c r="G352" s="5">
        <f>INDEX('Carta Psicrométrica'!B$3:AO$49,MATCH(datos!F352,'Carta Psicrométrica'!A$3:A$49,0),MATCH(datos!E352,'Carta Psicrométrica'!B$2:AO$2,0))</f>
        <v>0</v>
      </c>
      <c r="H352" s="20">
        <v>31</v>
      </c>
      <c r="I352" s="20">
        <v>10</v>
      </c>
      <c r="J352" s="6">
        <v>1024</v>
      </c>
      <c r="K352" s="6">
        <f t="shared" si="41"/>
        <v>768</v>
      </c>
      <c r="L352" s="21">
        <v>10</v>
      </c>
      <c r="M352" s="21">
        <v>12</v>
      </c>
      <c r="N352" s="21">
        <v>12</v>
      </c>
      <c r="O352" s="21">
        <v>13</v>
      </c>
      <c r="P352" s="21">
        <v>13</v>
      </c>
      <c r="Q352" s="22">
        <v>100</v>
      </c>
      <c r="R352" s="22">
        <v>94</v>
      </c>
      <c r="S352" s="23">
        <f t="shared" si="37"/>
        <v>6</v>
      </c>
      <c r="T352" s="22">
        <v>13</v>
      </c>
      <c r="U352" s="22">
        <v>12</v>
      </c>
      <c r="V352" s="24">
        <v>0</v>
      </c>
      <c r="W352" s="24" t="str">
        <f t="shared" si="35"/>
        <v>Calma</v>
      </c>
      <c r="X352" s="24" t="s">
        <v>67</v>
      </c>
      <c r="Y352" s="24">
        <f t="shared" si="39"/>
        <v>337.5</v>
      </c>
      <c r="Z352" s="25">
        <v>0</v>
      </c>
      <c r="AA352" s="25">
        <v>0</v>
      </c>
      <c r="AB352" s="25">
        <v>0</v>
      </c>
      <c r="AC352" s="25">
        <v>0</v>
      </c>
      <c r="AD352" s="26">
        <v>0</v>
      </c>
    </row>
    <row r="353" spans="1:40">
      <c r="A353" s="37">
        <v>42806</v>
      </c>
      <c r="B353" s="18">
        <v>0.33333333333333298</v>
      </c>
      <c r="C353" s="38">
        <v>0.58333333333333304</v>
      </c>
      <c r="D353" s="39">
        <v>9</v>
      </c>
      <c r="E353" s="39">
        <v>9</v>
      </c>
      <c r="F353" s="39">
        <v>7</v>
      </c>
      <c r="G353" s="39">
        <f>INDEX('Carta Psicrométrica'!B$3:AO$49,MATCH(datos!F353,'Carta Psicrométrica'!A$3:A$49,0),MATCH(datos!E353,'Carta Psicrométrica'!B$2:AO$2,0))</f>
        <v>0</v>
      </c>
      <c r="H353" s="39">
        <v>29</v>
      </c>
      <c r="I353" s="39">
        <v>11</v>
      </c>
      <c r="J353" s="39">
        <v>1026</v>
      </c>
      <c r="K353" s="39">
        <f t="shared" si="41"/>
        <v>769.5</v>
      </c>
      <c r="L353" s="39">
        <v>11</v>
      </c>
      <c r="M353" s="39">
        <v>12</v>
      </c>
      <c r="N353" s="39">
        <v>13</v>
      </c>
      <c r="O353" s="39">
        <v>13</v>
      </c>
      <c r="P353" s="39">
        <v>13</v>
      </c>
      <c r="Q353" s="39">
        <v>94</v>
      </c>
      <c r="R353" s="39">
        <v>89</v>
      </c>
      <c r="S353" s="40">
        <f t="shared" si="37"/>
        <v>5</v>
      </c>
      <c r="T353" s="39">
        <v>24</v>
      </c>
      <c r="U353" s="39">
        <v>11</v>
      </c>
      <c r="V353" s="39">
        <v>2</v>
      </c>
      <c r="W353" s="39" t="str">
        <f t="shared" si="35"/>
        <v>Brisa Suave</v>
      </c>
      <c r="X353" s="39" t="s">
        <v>67</v>
      </c>
      <c r="Y353" s="39">
        <f t="shared" si="39"/>
        <v>337.5</v>
      </c>
      <c r="Z353" s="39">
        <v>0</v>
      </c>
      <c r="AA353" s="39">
        <v>0</v>
      </c>
      <c r="AB353" s="39">
        <v>0</v>
      </c>
      <c r="AC353" s="39">
        <v>0</v>
      </c>
      <c r="AD353" s="39">
        <v>0</v>
      </c>
      <c r="AE353" s="39"/>
      <c r="AF353" s="39"/>
      <c r="AG353" s="39"/>
      <c r="AH353" s="39"/>
      <c r="AI353" s="39"/>
      <c r="AJ353" s="39"/>
      <c r="AK353" s="39"/>
      <c r="AL353" s="39"/>
      <c r="AM353" s="39"/>
      <c r="AN353" s="100"/>
    </row>
    <row r="354" spans="1:40">
      <c r="A354" s="17">
        <v>42807</v>
      </c>
      <c r="B354" s="18">
        <v>0.33333333333333298</v>
      </c>
      <c r="C354" s="18">
        <v>0.58333333333333304</v>
      </c>
      <c r="D354" s="19">
        <v>11</v>
      </c>
      <c r="E354" s="19">
        <v>9</v>
      </c>
      <c r="F354" s="19">
        <v>9</v>
      </c>
      <c r="G354" s="5">
        <f>INDEX('Carta Psicrométrica'!B$3:AO$49,MATCH(datos!F354,'Carta Psicrométrica'!A$3:A$49,0),MATCH(datos!E354,'Carta Psicrométrica'!B$2:AO$2,0))</f>
        <v>0</v>
      </c>
      <c r="H354" s="20">
        <v>29</v>
      </c>
      <c r="I354" s="20">
        <v>11</v>
      </c>
      <c r="J354" s="6">
        <v>1024</v>
      </c>
      <c r="K354" s="6">
        <f t="shared" si="41"/>
        <v>768</v>
      </c>
      <c r="L354" s="21">
        <v>11</v>
      </c>
      <c r="M354" s="21">
        <v>12</v>
      </c>
      <c r="N354" s="21">
        <v>13</v>
      </c>
      <c r="O354" s="21">
        <v>13</v>
      </c>
      <c r="P354" s="21">
        <v>13</v>
      </c>
      <c r="Q354" s="22">
        <v>89</v>
      </c>
      <c r="R354" s="22">
        <v>85</v>
      </c>
      <c r="S354" s="23">
        <f t="shared" si="37"/>
        <v>4</v>
      </c>
      <c r="T354" s="22">
        <v>23</v>
      </c>
      <c r="U354" s="22">
        <v>9</v>
      </c>
      <c r="V354" s="24">
        <v>2</v>
      </c>
      <c r="W354" s="24" t="str">
        <f t="shared" si="35"/>
        <v>Brisa Suave</v>
      </c>
      <c r="X354" s="24" t="s">
        <v>67</v>
      </c>
      <c r="Y354" s="24">
        <f t="shared" si="39"/>
        <v>337.5</v>
      </c>
      <c r="Z354" s="25">
        <v>0</v>
      </c>
      <c r="AA354" s="25">
        <v>0</v>
      </c>
      <c r="AB354" s="25">
        <v>0</v>
      </c>
      <c r="AC354" s="25">
        <v>0</v>
      </c>
      <c r="AD354" s="26">
        <v>0</v>
      </c>
    </row>
    <row r="355" spans="1:40">
      <c r="A355" s="17">
        <v>42808</v>
      </c>
      <c r="B355" s="18">
        <v>0.33333333333333298</v>
      </c>
      <c r="C355" s="18">
        <v>0.58333333333333304</v>
      </c>
      <c r="D355" s="19">
        <v>9</v>
      </c>
      <c r="E355" s="19">
        <v>9</v>
      </c>
      <c r="F355" s="19">
        <v>7</v>
      </c>
      <c r="G355" s="5">
        <f>INDEX('Carta Psicrométrica'!B$3:AO$49,MATCH(datos!F355,'Carta Psicrométrica'!A$3:A$49,0),MATCH(datos!E355,'Carta Psicrométrica'!B$2:AO$2,0))</f>
        <v>0</v>
      </c>
      <c r="H355" s="20">
        <v>21</v>
      </c>
      <c r="I355" s="20">
        <v>9</v>
      </c>
      <c r="J355" s="6">
        <v>1026</v>
      </c>
      <c r="K355" s="6">
        <f t="shared" si="41"/>
        <v>769.5</v>
      </c>
      <c r="L355" s="21">
        <v>10</v>
      </c>
      <c r="M355" s="21">
        <v>12</v>
      </c>
      <c r="N355" s="21">
        <v>13</v>
      </c>
      <c r="O355" s="21">
        <v>14</v>
      </c>
      <c r="P355" s="21">
        <v>15</v>
      </c>
      <c r="Q355" s="22">
        <v>85</v>
      </c>
      <c r="R355" s="22">
        <v>79</v>
      </c>
      <c r="S355" s="23">
        <f t="shared" si="37"/>
        <v>6</v>
      </c>
      <c r="T355" s="22">
        <v>24</v>
      </c>
      <c r="U355" s="22">
        <v>11</v>
      </c>
      <c r="V355" s="24">
        <v>0</v>
      </c>
      <c r="W355" s="24" t="str">
        <f t="shared" si="35"/>
        <v>Calma</v>
      </c>
      <c r="X355" s="24" t="s">
        <v>67</v>
      </c>
      <c r="Y355" s="24">
        <f t="shared" si="39"/>
        <v>337.5</v>
      </c>
      <c r="Z355" s="25">
        <v>0</v>
      </c>
      <c r="AA355" s="25">
        <v>0</v>
      </c>
      <c r="AB355" s="25">
        <v>0</v>
      </c>
      <c r="AC355" s="25">
        <v>0</v>
      </c>
      <c r="AD355" s="26">
        <v>0</v>
      </c>
    </row>
    <row r="356" spans="1:40">
      <c r="A356" s="17">
        <v>42809</v>
      </c>
      <c r="B356" s="18">
        <v>0.33333333333333298</v>
      </c>
      <c r="C356" s="18">
        <v>0.58333333333333304</v>
      </c>
      <c r="D356" s="19">
        <v>10</v>
      </c>
      <c r="E356" s="19">
        <v>8</v>
      </c>
      <c r="F356" s="19">
        <v>8</v>
      </c>
      <c r="G356" s="5">
        <f>INDEX('Carta Psicrométrica'!B$3:AO$49,MATCH(datos!F356,'Carta Psicrométrica'!A$3:A$49,0),MATCH(datos!E356,'Carta Psicrométrica'!B$2:AO$2,0))</f>
        <v>0</v>
      </c>
      <c r="H356" s="20">
        <v>30</v>
      </c>
      <c r="I356" s="20">
        <v>9</v>
      </c>
      <c r="J356" s="6">
        <v>1026</v>
      </c>
      <c r="K356" s="6">
        <f t="shared" si="41"/>
        <v>769.5</v>
      </c>
      <c r="L356" s="21">
        <v>10</v>
      </c>
      <c r="M356" s="21">
        <v>12</v>
      </c>
      <c r="N356" s="21">
        <v>13</v>
      </c>
      <c r="O356" s="21">
        <v>13</v>
      </c>
      <c r="P356" s="21">
        <v>13</v>
      </c>
      <c r="Q356" s="22">
        <v>79</v>
      </c>
      <c r="R356" s="22">
        <v>74</v>
      </c>
      <c r="S356" s="23">
        <f t="shared" ref="S356:S387" si="42">IF(AB356=0,Q356-R356,Q356-(R356-AB356))</f>
        <v>5</v>
      </c>
      <c r="T356" s="22">
        <v>24</v>
      </c>
      <c r="U356" s="22">
        <v>12</v>
      </c>
      <c r="V356" s="24">
        <v>1</v>
      </c>
      <c r="W356" s="24" t="str">
        <f t="shared" si="35"/>
        <v>Ventolina</v>
      </c>
      <c r="X356" s="24" t="s">
        <v>67</v>
      </c>
      <c r="Y356" s="24">
        <f t="shared" si="39"/>
        <v>337.5</v>
      </c>
      <c r="Z356" s="25">
        <v>0</v>
      </c>
      <c r="AA356" s="25">
        <v>0</v>
      </c>
      <c r="AB356" s="25">
        <v>0</v>
      </c>
      <c r="AC356" s="25">
        <v>0</v>
      </c>
      <c r="AD356" s="26">
        <v>0</v>
      </c>
    </row>
    <row r="357" spans="1:40">
      <c r="A357" s="17">
        <v>42810</v>
      </c>
      <c r="B357" s="18">
        <v>0.33333333333333298</v>
      </c>
      <c r="C357" s="18">
        <v>0.58333333333333304</v>
      </c>
      <c r="D357" s="19">
        <v>15</v>
      </c>
      <c r="E357" s="19">
        <v>9</v>
      </c>
      <c r="F357" s="19">
        <v>13</v>
      </c>
      <c r="G357" s="5">
        <f>INDEX('Carta Psicrométrica'!B$3:AO$49,MATCH(datos!F357,'Carta Psicrométrica'!A$3:A$49,0),MATCH(datos!E357,'Carta Psicrométrica'!B$2:AO$2,0))</f>
        <v>6</v>
      </c>
      <c r="H357" s="20">
        <v>33</v>
      </c>
      <c r="I357" s="20">
        <v>11</v>
      </c>
      <c r="J357" s="6">
        <v>1026</v>
      </c>
      <c r="K357" s="6">
        <f t="shared" si="41"/>
        <v>769.5</v>
      </c>
      <c r="L357" s="21">
        <v>12</v>
      </c>
      <c r="M357" s="21">
        <v>13</v>
      </c>
      <c r="N357" s="21">
        <v>14</v>
      </c>
      <c r="O357" s="21">
        <v>14</v>
      </c>
      <c r="P357" s="21">
        <v>15</v>
      </c>
      <c r="Q357" s="22">
        <v>74</v>
      </c>
      <c r="R357" s="22">
        <v>68</v>
      </c>
      <c r="S357" s="23">
        <f t="shared" si="42"/>
        <v>6</v>
      </c>
      <c r="T357" s="22">
        <v>21</v>
      </c>
      <c r="U357" s="22">
        <v>12</v>
      </c>
      <c r="V357" s="24">
        <v>2</v>
      </c>
      <c r="W357" s="24" t="str">
        <f t="shared" si="35"/>
        <v>Brisa Suave</v>
      </c>
      <c r="X357" s="24" t="s">
        <v>58</v>
      </c>
      <c r="Y357" s="24">
        <f t="shared" si="39"/>
        <v>270</v>
      </c>
      <c r="Z357" s="25">
        <v>0</v>
      </c>
      <c r="AA357" s="25">
        <v>0</v>
      </c>
      <c r="AB357" s="25">
        <v>0</v>
      </c>
      <c r="AC357" s="25">
        <v>0</v>
      </c>
      <c r="AD357" s="26">
        <v>3</v>
      </c>
      <c r="AE357" s="26" t="s">
        <v>76</v>
      </c>
    </row>
    <row r="358" spans="1:40">
      <c r="A358" s="17">
        <v>42811</v>
      </c>
      <c r="B358" s="18">
        <v>0.33333333333333298</v>
      </c>
      <c r="C358" s="18">
        <v>0.58333333333333304</v>
      </c>
      <c r="D358" s="19">
        <v>15</v>
      </c>
      <c r="E358" s="19">
        <v>10</v>
      </c>
      <c r="F358" s="19">
        <v>12</v>
      </c>
      <c r="G358" s="5">
        <f>INDEX('Carta Psicrométrica'!B$3:AO$49,MATCH(datos!F358,'Carta Psicrométrica'!A$3:A$49,0),MATCH(datos!E358,'Carta Psicrométrica'!B$2:AO$2,0))</f>
        <v>0</v>
      </c>
      <c r="H358" s="20">
        <v>30</v>
      </c>
      <c r="I358" s="20">
        <v>121</v>
      </c>
      <c r="J358" s="6">
        <v>1025</v>
      </c>
      <c r="K358" s="6">
        <f t="shared" si="41"/>
        <v>768.75</v>
      </c>
      <c r="L358" s="21">
        <v>13</v>
      </c>
      <c r="M358" s="21">
        <v>14</v>
      </c>
      <c r="N358" s="21">
        <v>14</v>
      </c>
      <c r="O358" s="21">
        <v>14</v>
      </c>
      <c r="P358" s="21">
        <v>14</v>
      </c>
      <c r="Q358" s="22">
        <v>68</v>
      </c>
      <c r="R358" s="22">
        <v>60</v>
      </c>
      <c r="S358" s="23">
        <f t="shared" si="42"/>
        <v>8</v>
      </c>
      <c r="T358" s="22">
        <v>25</v>
      </c>
      <c r="U358" s="22">
        <v>11</v>
      </c>
      <c r="V358" s="24">
        <v>2</v>
      </c>
      <c r="W358" s="24" t="str">
        <f t="shared" si="35"/>
        <v>Brisa Suave</v>
      </c>
      <c r="X358" s="24" t="s">
        <v>60</v>
      </c>
      <c r="Y358" s="24">
        <f t="shared" si="39"/>
        <v>292.5</v>
      </c>
      <c r="Z358" s="25">
        <v>0</v>
      </c>
      <c r="AA358" s="25">
        <v>0</v>
      </c>
      <c r="AB358" s="25">
        <v>0</v>
      </c>
      <c r="AC358" s="25">
        <v>0</v>
      </c>
      <c r="AD358" s="26">
        <v>0</v>
      </c>
    </row>
    <row r="359" spans="1:40">
      <c r="A359" s="17">
        <v>42812</v>
      </c>
      <c r="B359" s="18">
        <v>0.33333333333333298</v>
      </c>
      <c r="C359" s="18">
        <v>0.58333333333333304</v>
      </c>
      <c r="D359" s="19">
        <v>11</v>
      </c>
      <c r="E359" s="19">
        <v>9</v>
      </c>
      <c r="F359" s="19">
        <v>9</v>
      </c>
      <c r="G359" s="5">
        <f>INDEX('Carta Psicrométrica'!B$3:AO$49,MATCH(datos!F359,'Carta Psicrométrica'!A$3:A$49,0),MATCH(datos!E359,'Carta Psicrométrica'!B$2:AO$2,0))</f>
        <v>0</v>
      </c>
      <c r="H359" s="20">
        <v>33</v>
      </c>
      <c r="I359" s="20">
        <v>12</v>
      </c>
      <c r="J359" s="6">
        <v>1026</v>
      </c>
      <c r="K359" s="6">
        <f t="shared" si="41"/>
        <v>769.5</v>
      </c>
      <c r="L359" s="21">
        <v>12</v>
      </c>
      <c r="M359" s="21">
        <v>14</v>
      </c>
      <c r="N359" s="21">
        <v>15</v>
      </c>
      <c r="O359" s="21">
        <v>15</v>
      </c>
      <c r="P359" s="21">
        <v>16</v>
      </c>
      <c r="Q359" s="22">
        <v>98</v>
      </c>
      <c r="R359" s="22">
        <v>92</v>
      </c>
      <c r="S359" s="23">
        <f t="shared" si="42"/>
        <v>6</v>
      </c>
      <c r="T359" s="22">
        <v>30</v>
      </c>
      <c r="U359" s="22">
        <v>14</v>
      </c>
      <c r="V359" s="24">
        <v>0</v>
      </c>
      <c r="W359" s="24" t="str">
        <f t="shared" si="35"/>
        <v>Calma</v>
      </c>
      <c r="X359" s="24" t="s">
        <v>66</v>
      </c>
      <c r="Y359" s="24">
        <f t="shared" si="39"/>
        <v>225</v>
      </c>
      <c r="Z359" s="25">
        <v>0</v>
      </c>
      <c r="AA359" s="25">
        <v>0</v>
      </c>
      <c r="AB359" s="25">
        <v>0</v>
      </c>
      <c r="AC359" s="25">
        <v>0</v>
      </c>
      <c r="AD359" s="26">
        <v>0</v>
      </c>
    </row>
    <row r="360" spans="1:40">
      <c r="A360" s="17">
        <v>42813</v>
      </c>
      <c r="B360" s="18">
        <v>0.33333333333333298</v>
      </c>
      <c r="C360" s="18">
        <v>0.58333333333333304</v>
      </c>
      <c r="D360" s="19">
        <v>15</v>
      </c>
      <c r="E360" s="19">
        <v>13</v>
      </c>
      <c r="F360" s="19">
        <v>13</v>
      </c>
      <c r="G360" s="5">
        <f>INDEX('Carta Psicrométrica'!B$3:AO$49,MATCH(datos!F360,'Carta Psicrométrica'!A$3:A$49,0),MATCH(datos!E360,'Carta Psicrométrica'!B$2:AO$2,0))</f>
        <v>0</v>
      </c>
      <c r="H360" s="20">
        <v>34</v>
      </c>
      <c r="I360" s="20">
        <v>12</v>
      </c>
      <c r="J360" s="6">
        <v>1026</v>
      </c>
      <c r="K360" s="6">
        <f t="shared" si="41"/>
        <v>769.5</v>
      </c>
      <c r="L360" s="21">
        <v>13</v>
      </c>
      <c r="M360" s="21">
        <v>14</v>
      </c>
      <c r="N360" s="21">
        <v>15</v>
      </c>
      <c r="O360" s="21">
        <v>15</v>
      </c>
      <c r="P360" s="21">
        <v>16</v>
      </c>
      <c r="Q360" s="22">
        <v>92</v>
      </c>
      <c r="R360" s="22">
        <v>86</v>
      </c>
      <c r="S360" s="23">
        <f t="shared" si="42"/>
        <v>6</v>
      </c>
      <c r="T360" s="22">
        <v>29</v>
      </c>
      <c r="U360" s="22">
        <v>14</v>
      </c>
      <c r="V360" s="24">
        <v>0</v>
      </c>
      <c r="W360" s="24" t="str">
        <f t="shared" si="35"/>
        <v>Calma</v>
      </c>
      <c r="X360" s="24" t="s">
        <v>49</v>
      </c>
      <c r="Y360" s="24">
        <f t="shared" si="39"/>
        <v>247.5</v>
      </c>
      <c r="Z360" s="25">
        <v>0</v>
      </c>
      <c r="AA360" s="25">
        <v>0</v>
      </c>
      <c r="AB360" s="25">
        <v>0</v>
      </c>
      <c r="AC360" s="25">
        <v>0</v>
      </c>
      <c r="AD360" s="26">
        <v>0</v>
      </c>
    </row>
    <row r="361" spans="1:40">
      <c r="A361" s="17">
        <v>42814</v>
      </c>
      <c r="B361" s="18">
        <v>0.33333333333333298</v>
      </c>
      <c r="C361" s="18">
        <v>0.58333333333333304</v>
      </c>
      <c r="D361" s="19">
        <v>15</v>
      </c>
      <c r="E361" s="19">
        <v>12</v>
      </c>
      <c r="F361" s="19">
        <v>13</v>
      </c>
      <c r="G361" s="5">
        <f>INDEX('Carta Psicrométrica'!B$3:AO$49,MATCH(datos!F361,'Carta Psicrométrica'!A$3:A$49,0),MATCH(datos!E361,'Carta Psicrométrica'!B$2:AO$2,0))</f>
        <v>0</v>
      </c>
      <c r="H361" s="20">
        <v>34</v>
      </c>
      <c r="I361" s="20">
        <v>15</v>
      </c>
      <c r="J361" s="6">
        <v>1026</v>
      </c>
      <c r="K361" s="6">
        <f t="shared" si="41"/>
        <v>769.5</v>
      </c>
      <c r="L361" s="21">
        <v>15</v>
      </c>
      <c r="M361" s="21">
        <v>15</v>
      </c>
      <c r="N361" s="21">
        <v>15</v>
      </c>
      <c r="O361" s="21">
        <v>15</v>
      </c>
      <c r="P361" s="21">
        <v>14</v>
      </c>
      <c r="Q361" s="22">
        <v>86</v>
      </c>
      <c r="R361" s="22">
        <v>77</v>
      </c>
      <c r="S361" s="23">
        <f t="shared" si="42"/>
        <v>9</v>
      </c>
      <c r="T361" s="22">
        <v>29</v>
      </c>
      <c r="U361" s="22">
        <v>15</v>
      </c>
      <c r="V361" s="24">
        <v>0</v>
      </c>
      <c r="W361" s="24" t="str">
        <f t="shared" si="35"/>
        <v>Calma</v>
      </c>
      <c r="X361" s="24" t="s">
        <v>49</v>
      </c>
      <c r="Y361" s="24">
        <f t="shared" si="39"/>
        <v>247.5</v>
      </c>
      <c r="Z361" s="25">
        <v>0</v>
      </c>
      <c r="AA361" s="25">
        <v>0</v>
      </c>
      <c r="AB361" s="25">
        <v>0</v>
      </c>
      <c r="AC361" s="25">
        <v>0</v>
      </c>
      <c r="AD361" s="26">
        <v>2</v>
      </c>
      <c r="AE361" s="26" t="s">
        <v>92</v>
      </c>
    </row>
    <row r="362" spans="1:40">
      <c r="A362" s="17">
        <v>42815</v>
      </c>
      <c r="B362" s="18">
        <v>0.33333333333333298</v>
      </c>
      <c r="C362" s="18">
        <v>0.58333333333333304</v>
      </c>
      <c r="D362" s="19">
        <v>20</v>
      </c>
      <c r="E362" s="19">
        <v>14</v>
      </c>
      <c r="F362" s="19">
        <v>17</v>
      </c>
      <c r="G362" s="5">
        <f>INDEX('Carta Psicrométrica'!B$3:AO$49,MATCH(datos!F362,'Carta Psicrométrica'!A$3:A$49,0),MATCH(datos!E362,'Carta Psicrométrica'!B$2:AO$2,0))</f>
        <v>0</v>
      </c>
      <c r="H362" s="20">
        <v>34</v>
      </c>
      <c r="I362" s="20">
        <v>15</v>
      </c>
      <c r="J362" s="6">
        <v>1024</v>
      </c>
      <c r="K362" s="6">
        <f t="shared" si="41"/>
        <v>768</v>
      </c>
      <c r="L362" s="21">
        <v>15</v>
      </c>
      <c r="M362" s="21">
        <v>16</v>
      </c>
      <c r="N362" s="21">
        <v>16</v>
      </c>
      <c r="O362" s="21">
        <v>16</v>
      </c>
      <c r="P362" s="21">
        <v>16</v>
      </c>
      <c r="Q362" s="22">
        <v>77</v>
      </c>
      <c r="R362" s="22">
        <v>70</v>
      </c>
      <c r="S362" s="23">
        <f t="shared" si="42"/>
        <v>7</v>
      </c>
      <c r="T362" s="22">
        <v>29</v>
      </c>
      <c r="U362" s="22">
        <v>15</v>
      </c>
      <c r="V362" s="24">
        <v>1</v>
      </c>
      <c r="W362" s="24" t="str">
        <f t="shared" si="35"/>
        <v>Ventolina</v>
      </c>
      <c r="X362" s="24" t="s">
        <v>49</v>
      </c>
      <c r="Y362" s="24">
        <f t="shared" si="39"/>
        <v>247.5</v>
      </c>
      <c r="Z362" s="25">
        <v>0</v>
      </c>
      <c r="AA362" s="25">
        <v>0</v>
      </c>
      <c r="AB362" s="25">
        <v>0</v>
      </c>
      <c r="AC362" s="25">
        <v>0</v>
      </c>
      <c r="AD362" s="26">
        <v>0</v>
      </c>
    </row>
    <row r="363" spans="1:40">
      <c r="A363" s="17">
        <v>42816</v>
      </c>
      <c r="B363" s="18">
        <v>0.33333333333333298</v>
      </c>
      <c r="C363" s="18">
        <v>0.58333333333333304</v>
      </c>
      <c r="D363" s="19">
        <v>15</v>
      </c>
      <c r="E363" s="19">
        <v>10</v>
      </c>
      <c r="F363" s="19">
        <v>14</v>
      </c>
      <c r="G363" s="5">
        <f>INDEX('Carta Psicrométrica'!B$3:AO$49,MATCH(datos!F363,'Carta Psicrométrica'!A$3:A$49,0),MATCH(datos!E363,'Carta Psicrométrica'!B$2:AO$2,0))</f>
        <v>1</v>
      </c>
      <c r="H363" s="20">
        <v>26</v>
      </c>
      <c r="I363" s="20">
        <v>12</v>
      </c>
      <c r="J363" s="6">
        <v>1022</v>
      </c>
      <c r="K363" s="6">
        <f t="shared" si="41"/>
        <v>766.5</v>
      </c>
      <c r="L363" s="21">
        <v>15</v>
      </c>
      <c r="M363" s="21">
        <v>16</v>
      </c>
      <c r="N363" s="21">
        <v>16</v>
      </c>
      <c r="O363" s="21">
        <v>15</v>
      </c>
      <c r="P363" s="21">
        <v>14</v>
      </c>
      <c r="Q363" s="22">
        <v>70</v>
      </c>
      <c r="R363" s="22">
        <v>62</v>
      </c>
      <c r="S363" s="23">
        <f t="shared" si="42"/>
        <v>8</v>
      </c>
      <c r="T363" s="22">
        <v>31</v>
      </c>
      <c r="U363" s="22">
        <v>15</v>
      </c>
      <c r="V363" s="24">
        <v>3</v>
      </c>
      <c r="W363" s="24" t="str">
        <f t="shared" si="35"/>
        <v>Brisa Leve</v>
      </c>
      <c r="X363" s="24" t="s">
        <v>49</v>
      </c>
      <c r="Y363" s="24">
        <f t="shared" si="39"/>
        <v>247.5</v>
      </c>
      <c r="Z363" s="25">
        <v>0</v>
      </c>
      <c r="AA363" s="25">
        <v>0</v>
      </c>
      <c r="AB363" s="25">
        <v>0</v>
      </c>
      <c r="AC363" s="25">
        <v>0</v>
      </c>
      <c r="AD363" s="26">
        <v>0</v>
      </c>
    </row>
    <row r="364" spans="1:40">
      <c r="A364" s="17">
        <v>42817</v>
      </c>
      <c r="B364" s="18">
        <v>0.33333333333333298</v>
      </c>
      <c r="C364" s="18">
        <v>0.58333333333333304</v>
      </c>
      <c r="D364" s="19">
        <v>15</v>
      </c>
      <c r="E364" s="19">
        <v>10</v>
      </c>
      <c r="F364" s="19">
        <v>12</v>
      </c>
      <c r="G364" s="5">
        <f>INDEX('Carta Psicrométrica'!B$3:AO$49,MATCH(datos!F364,'Carta Psicrométrica'!A$3:A$49,0),MATCH(datos!E364,'Carta Psicrométrica'!B$2:AO$2,0))</f>
        <v>0</v>
      </c>
      <c r="H364" s="20">
        <v>35</v>
      </c>
      <c r="I364" s="20">
        <v>13</v>
      </c>
      <c r="J364" s="6">
        <v>1018</v>
      </c>
      <c r="K364" s="6">
        <f t="shared" si="41"/>
        <v>763.5</v>
      </c>
      <c r="L364" s="21">
        <v>16</v>
      </c>
      <c r="M364" s="21">
        <v>17</v>
      </c>
      <c r="N364" s="21">
        <v>17</v>
      </c>
      <c r="O364" s="21">
        <v>16</v>
      </c>
      <c r="P364" s="21">
        <v>15</v>
      </c>
      <c r="Q364" s="22">
        <v>62</v>
      </c>
      <c r="R364" s="22">
        <v>55</v>
      </c>
      <c r="S364" s="23">
        <f t="shared" si="42"/>
        <v>7</v>
      </c>
      <c r="T364" s="22">
        <v>31</v>
      </c>
      <c r="U364" s="22">
        <v>13</v>
      </c>
      <c r="V364" s="24">
        <v>1</v>
      </c>
      <c r="W364" s="24" t="str">
        <f t="shared" si="35"/>
        <v>Ventolina</v>
      </c>
      <c r="X364" s="24" t="s">
        <v>58</v>
      </c>
      <c r="Y364" s="24">
        <f t="shared" si="39"/>
        <v>270</v>
      </c>
      <c r="Z364" s="25">
        <v>0</v>
      </c>
      <c r="AA364" s="25">
        <v>0</v>
      </c>
      <c r="AB364" s="25">
        <v>0</v>
      </c>
      <c r="AC364" s="25">
        <v>0</v>
      </c>
      <c r="AD364" s="26">
        <v>0</v>
      </c>
    </row>
    <row r="365" spans="1:40">
      <c r="A365" s="17">
        <v>42818</v>
      </c>
      <c r="B365" s="18">
        <v>0.33333333333333298</v>
      </c>
      <c r="C365" s="18">
        <v>0.58333333333333304</v>
      </c>
      <c r="D365" s="19">
        <v>10</v>
      </c>
      <c r="E365" s="19">
        <v>7</v>
      </c>
      <c r="F365" s="19">
        <v>8</v>
      </c>
      <c r="G365" s="5">
        <f>INDEX('Carta Psicrométrica'!B$3:AO$49,MATCH(datos!F365,'Carta Psicrométrica'!A$3:A$49,0),MATCH(datos!E365,'Carta Psicrométrica'!B$2:AO$2,0))</f>
        <v>9</v>
      </c>
      <c r="H365" s="20">
        <v>29</v>
      </c>
      <c r="I365" s="20">
        <v>9</v>
      </c>
      <c r="J365" s="6">
        <v>1023</v>
      </c>
      <c r="K365" s="6">
        <f t="shared" si="41"/>
        <v>767.25</v>
      </c>
      <c r="L365" s="21">
        <v>14</v>
      </c>
      <c r="M365" s="21">
        <v>16</v>
      </c>
      <c r="N365" s="21">
        <v>17</v>
      </c>
      <c r="O365" s="21">
        <v>15</v>
      </c>
      <c r="P365" s="21">
        <v>14</v>
      </c>
      <c r="Q365" s="22">
        <v>54</v>
      </c>
      <c r="R365" s="22">
        <v>44</v>
      </c>
      <c r="S365" s="23">
        <f t="shared" si="42"/>
        <v>10</v>
      </c>
      <c r="T365" s="22">
        <v>23</v>
      </c>
      <c r="U365" s="22">
        <v>6</v>
      </c>
      <c r="V365" s="24">
        <v>7</v>
      </c>
      <c r="W365" s="24" t="str">
        <f t="shared" si="35"/>
        <v>Viento Fuerte</v>
      </c>
      <c r="X365" s="24" t="s">
        <v>49</v>
      </c>
      <c r="Y365" s="24">
        <f t="shared" si="39"/>
        <v>247.5</v>
      </c>
      <c r="Z365" s="25">
        <v>0</v>
      </c>
      <c r="AA365" s="25">
        <v>0</v>
      </c>
      <c r="AB365" s="25">
        <v>0</v>
      </c>
      <c r="AC365" s="25">
        <v>0</v>
      </c>
      <c r="AD365" s="26">
        <v>1</v>
      </c>
      <c r="AE365" s="26" t="s">
        <v>76</v>
      </c>
    </row>
    <row r="366" spans="1:40">
      <c r="A366" s="17">
        <v>42819</v>
      </c>
      <c r="B366" s="18">
        <v>0.33333333333333298</v>
      </c>
      <c r="C366" s="18">
        <v>0.58333333333333304</v>
      </c>
      <c r="D366" s="19">
        <v>9</v>
      </c>
      <c r="E366" s="19">
        <v>7</v>
      </c>
      <c r="F366" s="19">
        <v>7</v>
      </c>
      <c r="G366" s="5">
        <f>INDEX('Carta Psicrométrica'!B$3:AO$49,MATCH(datos!F366,'Carta Psicrométrica'!A$3:A$49,0),MATCH(datos!E366,'Carta Psicrométrica'!B$2:AO$2,0))</f>
        <v>5</v>
      </c>
      <c r="H366" s="20">
        <v>25</v>
      </c>
      <c r="I366" s="20">
        <v>8</v>
      </c>
      <c r="J366" s="6">
        <v>1024</v>
      </c>
      <c r="K366" s="6">
        <f t="shared" si="41"/>
        <v>768</v>
      </c>
      <c r="L366" s="21">
        <v>13</v>
      </c>
      <c r="M366" s="21">
        <v>15</v>
      </c>
      <c r="N366" s="21">
        <v>16</v>
      </c>
      <c r="O366" s="21">
        <v>16</v>
      </c>
      <c r="P366" s="21">
        <v>17</v>
      </c>
      <c r="Q366" s="22">
        <v>91</v>
      </c>
      <c r="R366" s="22">
        <v>82</v>
      </c>
      <c r="S366" s="23">
        <f t="shared" si="42"/>
        <v>9</v>
      </c>
      <c r="T366" s="22">
        <v>24</v>
      </c>
      <c r="U366" s="22">
        <v>7</v>
      </c>
      <c r="V366" s="24">
        <v>1</v>
      </c>
      <c r="W366" s="24" t="str">
        <f t="shared" si="35"/>
        <v>Ventolina</v>
      </c>
      <c r="X366" s="24" t="s">
        <v>58</v>
      </c>
      <c r="Y366" s="24">
        <f t="shared" si="39"/>
        <v>270</v>
      </c>
      <c r="Z366" s="25">
        <v>0</v>
      </c>
      <c r="AA366" s="25">
        <v>0</v>
      </c>
      <c r="AB366" s="25">
        <v>0</v>
      </c>
      <c r="AC366" s="25">
        <v>0</v>
      </c>
      <c r="AD366" s="26">
        <v>0</v>
      </c>
    </row>
    <row r="367" spans="1:40">
      <c r="A367" s="17">
        <v>42820</v>
      </c>
      <c r="B367" s="18">
        <v>0.33333333333333298</v>
      </c>
      <c r="C367" s="18">
        <v>0.58333333333333304</v>
      </c>
      <c r="D367" s="19">
        <v>13</v>
      </c>
      <c r="E367" s="19">
        <v>10</v>
      </c>
      <c r="F367" s="19">
        <v>11</v>
      </c>
      <c r="G367" s="5">
        <f>INDEX('Carta Psicrométrica'!B$3:AO$49,MATCH(datos!F367,'Carta Psicrométrica'!A$3:A$49,0),MATCH(datos!E367,'Carta Psicrométrica'!B$2:AO$2,0))</f>
        <v>0</v>
      </c>
      <c r="H367" s="20">
        <v>30</v>
      </c>
      <c r="I367" s="20">
        <v>10</v>
      </c>
      <c r="J367" s="6">
        <v>1018</v>
      </c>
      <c r="K367" s="6">
        <f t="shared" si="41"/>
        <v>763.5</v>
      </c>
      <c r="L367" s="21">
        <v>15</v>
      </c>
      <c r="M367" s="21">
        <v>16</v>
      </c>
      <c r="N367" s="21">
        <v>16</v>
      </c>
      <c r="O367" s="21">
        <v>17</v>
      </c>
      <c r="P367" s="21">
        <v>17</v>
      </c>
      <c r="Q367" s="22">
        <v>82</v>
      </c>
      <c r="R367" s="22">
        <v>75</v>
      </c>
      <c r="S367" s="23">
        <f t="shared" si="42"/>
        <v>7</v>
      </c>
      <c r="T367" s="22">
        <v>26</v>
      </c>
      <c r="U367" s="22">
        <v>9</v>
      </c>
      <c r="V367" s="24">
        <v>1</v>
      </c>
      <c r="W367" s="24" t="str">
        <f t="shared" si="35"/>
        <v>Ventolina</v>
      </c>
      <c r="X367" s="24" t="s">
        <v>60</v>
      </c>
      <c r="Y367" s="24">
        <f t="shared" si="39"/>
        <v>292.5</v>
      </c>
      <c r="Z367" s="25">
        <v>0</v>
      </c>
      <c r="AA367" s="25">
        <v>0</v>
      </c>
      <c r="AB367" s="25">
        <v>0</v>
      </c>
      <c r="AC367" s="25">
        <v>0</v>
      </c>
      <c r="AD367" s="26">
        <v>1</v>
      </c>
      <c r="AE367" s="26" t="s">
        <v>70</v>
      </c>
    </row>
    <row r="368" spans="1:40">
      <c r="A368" s="17">
        <v>42821</v>
      </c>
      <c r="B368" s="18">
        <v>0.33333333333333298</v>
      </c>
      <c r="C368" s="18">
        <v>0.58333333333333304</v>
      </c>
      <c r="D368" s="19">
        <v>15</v>
      </c>
      <c r="E368" s="19">
        <v>10</v>
      </c>
      <c r="F368" s="19">
        <v>12</v>
      </c>
      <c r="G368" s="5">
        <f>INDEX('Carta Psicrométrica'!B$3:AO$49,MATCH(datos!F368,'Carta Psicrométrica'!A$3:A$49,0),MATCH(datos!E368,'Carta Psicrométrica'!B$2:AO$2,0))</f>
        <v>0</v>
      </c>
      <c r="H368" s="20">
        <v>30</v>
      </c>
      <c r="I368" s="20">
        <v>10</v>
      </c>
      <c r="J368" s="6">
        <v>1020</v>
      </c>
      <c r="K368" s="6">
        <f t="shared" si="41"/>
        <v>765</v>
      </c>
      <c r="L368" s="21">
        <v>14</v>
      </c>
      <c r="M368" s="21">
        <v>16</v>
      </c>
      <c r="N368" s="21">
        <v>17</v>
      </c>
      <c r="O368" s="21">
        <v>17</v>
      </c>
      <c r="P368" s="21">
        <v>17</v>
      </c>
      <c r="Q368" s="22">
        <v>75</v>
      </c>
      <c r="R368" s="22">
        <v>66</v>
      </c>
      <c r="S368" s="23">
        <f t="shared" si="42"/>
        <v>9</v>
      </c>
      <c r="T368" s="22">
        <v>24</v>
      </c>
      <c r="U368" s="22">
        <v>10</v>
      </c>
      <c r="V368" s="24">
        <v>2</v>
      </c>
      <c r="W368" s="24" t="str">
        <f t="shared" si="35"/>
        <v>Brisa Suave</v>
      </c>
      <c r="X368" s="24" t="s">
        <v>58</v>
      </c>
      <c r="Y368" s="24">
        <f t="shared" si="39"/>
        <v>270</v>
      </c>
      <c r="Z368" s="25">
        <v>0</v>
      </c>
      <c r="AA368" s="25">
        <v>0</v>
      </c>
      <c r="AB368" s="25">
        <v>0</v>
      </c>
      <c r="AC368" s="25">
        <v>0</v>
      </c>
      <c r="AD368" s="26">
        <v>2</v>
      </c>
      <c r="AE368" s="26" t="s">
        <v>70</v>
      </c>
    </row>
    <row r="369" spans="1:31">
      <c r="A369" s="17">
        <v>42822</v>
      </c>
      <c r="B369" s="18">
        <v>0.33333333333333298</v>
      </c>
      <c r="C369" s="18">
        <v>0.58333333333333304</v>
      </c>
      <c r="D369" s="19">
        <v>15</v>
      </c>
      <c r="E369" s="19">
        <v>11</v>
      </c>
      <c r="F369" s="19">
        <v>13</v>
      </c>
      <c r="G369" s="5">
        <f>INDEX('Carta Psicrométrica'!B$3:AO$49,MATCH(datos!F369,'Carta Psicrométrica'!A$3:A$49,0),MATCH(datos!E369,'Carta Psicrométrica'!B$2:AO$2,0))</f>
        <v>0</v>
      </c>
      <c r="H369" s="20">
        <v>29</v>
      </c>
      <c r="I369" s="20">
        <v>11</v>
      </c>
      <c r="J369" s="6">
        <v>1015</v>
      </c>
      <c r="K369" s="6">
        <f t="shared" si="41"/>
        <v>761.25</v>
      </c>
      <c r="L369" s="21">
        <v>16</v>
      </c>
      <c r="M369" s="21">
        <v>17</v>
      </c>
      <c r="N369" s="21">
        <v>18</v>
      </c>
      <c r="O369" s="21">
        <v>16</v>
      </c>
      <c r="P369" s="21">
        <v>16</v>
      </c>
      <c r="Q369" s="22">
        <v>66</v>
      </c>
      <c r="R369" s="22">
        <v>59</v>
      </c>
      <c r="S369" s="23">
        <f t="shared" si="42"/>
        <v>7</v>
      </c>
      <c r="T369" s="22">
        <v>28</v>
      </c>
      <c r="U369" s="22">
        <v>11</v>
      </c>
      <c r="V369" s="24">
        <v>5</v>
      </c>
      <c r="W369" s="24" t="str">
        <f t="shared" si="35"/>
        <v>Brisa Fresca</v>
      </c>
      <c r="X369" s="24" t="s">
        <v>58</v>
      </c>
      <c r="Y369" s="24">
        <f t="shared" si="39"/>
        <v>270</v>
      </c>
      <c r="Z369" s="25">
        <v>0</v>
      </c>
      <c r="AA369" s="25">
        <v>0</v>
      </c>
      <c r="AB369" s="25">
        <v>0</v>
      </c>
      <c r="AC369" s="25">
        <v>0</v>
      </c>
      <c r="AD369" s="26">
        <v>5</v>
      </c>
      <c r="AE369" s="26" t="s">
        <v>93</v>
      </c>
    </row>
    <row r="370" spans="1:31">
      <c r="A370" s="17">
        <v>42823</v>
      </c>
      <c r="B370" s="18">
        <v>0.33333333333333298</v>
      </c>
      <c r="C370" s="18">
        <v>0.58333333333333304</v>
      </c>
      <c r="D370" s="19">
        <v>10</v>
      </c>
      <c r="E370" s="19">
        <v>6</v>
      </c>
      <c r="F370" s="19">
        <v>8</v>
      </c>
      <c r="G370" s="5">
        <f>INDEX('Carta Psicrométrica'!B$3:AO$49,MATCH(datos!F370,'Carta Psicrométrica'!A$3:A$49,0),MATCH(datos!E370,'Carta Psicrométrica'!B$2:AO$2,0))</f>
        <v>21</v>
      </c>
      <c r="H370" s="20">
        <v>22</v>
      </c>
      <c r="I370" s="20">
        <v>8</v>
      </c>
      <c r="J370" s="6">
        <v>1017</v>
      </c>
      <c r="K370" s="6">
        <f t="shared" si="41"/>
        <v>762.75</v>
      </c>
      <c r="L370" s="21">
        <v>14</v>
      </c>
      <c r="M370" s="21">
        <v>16</v>
      </c>
      <c r="N370" s="21">
        <v>17</v>
      </c>
      <c r="O370" s="21">
        <v>17</v>
      </c>
      <c r="P370" s="21">
        <v>15</v>
      </c>
      <c r="Q370" s="22">
        <v>59</v>
      </c>
      <c r="R370" s="22">
        <v>53</v>
      </c>
      <c r="S370" s="23">
        <f t="shared" si="42"/>
        <v>6.2539999999999978</v>
      </c>
      <c r="T370" s="22">
        <v>23</v>
      </c>
      <c r="U370" s="22">
        <v>9</v>
      </c>
      <c r="V370" s="24">
        <v>7</v>
      </c>
      <c r="W370" s="24" t="str">
        <f t="shared" si="35"/>
        <v>Viento Fuerte</v>
      </c>
      <c r="X370" s="24" t="s">
        <v>49</v>
      </c>
      <c r="Y370" s="24">
        <f t="shared" si="39"/>
        <v>247.5</v>
      </c>
      <c r="Z370" s="25">
        <v>0.01</v>
      </c>
      <c r="AA370" s="25">
        <v>1E-3</v>
      </c>
      <c r="AB370" s="25">
        <f>Z370*25.4</f>
        <v>0.254</v>
      </c>
      <c r="AC370" s="25">
        <v>0.03</v>
      </c>
      <c r="AD370" s="26">
        <v>6</v>
      </c>
      <c r="AE370" s="26" t="s">
        <v>83</v>
      </c>
    </row>
    <row r="371" spans="1:31">
      <c r="A371" s="17">
        <v>42824</v>
      </c>
      <c r="B371" s="18">
        <v>0.33333333333333298</v>
      </c>
      <c r="C371" s="18">
        <v>0.58333333333333304</v>
      </c>
      <c r="D371" s="19">
        <v>10</v>
      </c>
      <c r="E371" s="19">
        <v>10</v>
      </c>
      <c r="F371" s="19">
        <v>7</v>
      </c>
      <c r="G371" s="5">
        <f>INDEX('Carta Psicrométrica'!B$3:AO$49,MATCH(datos!F371,'Carta Psicrométrica'!A$3:A$49,0),MATCH(datos!E371,'Carta Psicrométrica'!B$2:AO$2,0))</f>
        <v>0</v>
      </c>
      <c r="H371" s="20">
        <v>22</v>
      </c>
      <c r="I371" s="20">
        <v>14</v>
      </c>
      <c r="J371" s="6">
        <v>1020</v>
      </c>
      <c r="K371" s="6">
        <f t="shared" si="41"/>
        <v>765</v>
      </c>
      <c r="L371" s="21">
        <v>14</v>
      </c>
      <c r="M371" s="21">
        <v>16</v>
      </c>
      <c r="N371" s="21">
        <v>17</v>
      </c>
      <c r="O371" s="21">
        <v>17</v>
      </c>
      <c r="P371" s="21">
        <v>16</v>
      </c>
      <c r="Q371" s="22">
        <v>53</v>
      </c>
      <c r="R371" s="22">
        <v>48</v>
      </c>
      <c r="S371" s="23">
        <f t="shared" si="42"/>
        <v>5</v>
      </c>
      <c r="T371" s="22">
        <v>22</v>
      </c>
      <c r="U371" s="22">
        <v>11</v>
      </c>
      <c r="V371" s="24">
        <v>3</v>
      </c>
      <c r="W371" s="24" t="str">
        <f t="shared" ref="W371:W434" si="43">IF(V371=0,"Calma",IF(V371=1,"Ventolina",IF(V371=2,"Brisa Suave",IF(V371=3,"Brisa Leve",IF(V371=4,"Brisa Moderada",IF(V371=5,"Brisa Fresca",IF(V371=6,"Brisa Fuerte",IF(V371=7,"Viento Fuerte",IF(V371=8,"Temporal",IF(V371=9,"Temporal Fuerte",IF(V371=10,"Temporal Violento",IF(V371=11,"Temporal Muy Violento",IF(V371=12,"Huracán","N/A")))))))))))))</f>
        <v>Brisa Leve</v>
      </c>
      <c r="X371" s="24" t="s">
        <v>67</v>
      </c>
      <c r="Y371" s="24">
        <f t="shared" si="39"/>
        <v>337.5</v>
      </c>
      <c r="Z371" s="25">
        <v>0</v>
      </c>
      <c r="AA371" s="25">
        <v>0</v>
      </c>
      <c r="AB371" s="25">
        <v>0</v>
      </c>
      <c r="AC371" s="25">
        <v>0</v>
      </c>
      <c r="AD371" s="26">
        <v>0</v>
      </c>
    </row>
    <row r="372" spans="1:31">
      <c r="A372" s="17">
        <v>42825</v>
      </c>
      <c r="B372" s="18">
        <v>0.33333333333333298</v>
      </c>
      <c r="C372" s="18">
        <v>0.58333333333333304</v>
      </c>
      <c r="D372" s="19">
        <v>17</v>
      </c>
      <c r="E372" s="19">
        <v>11</v>
      </c>
      <c r="F372" s="19">
        <v>18</v>
      </c>
      <c r="G372" s="5">
        <f>INDEX('Carta Psicrométrica'!B$3:AO$49,MATCH(datos!F372,'Carta Psicrométrica'!A$3:A$49,0),MATCH(datos!E372,'Carta Psicrométrica'!B$2:AO$2,0))</f>
        <v>6</v>
      </c>
      <c r="H372" s="20">
        <v>29</v>
      </c>
      <c r="I372" s="20">
        <v>9</v>
      </c>
      <c r="J372" s="6">
        <v>1014</v>
      </c>
      <c r="K372" s="6">
        <f t="shared" si="41"/>
        <v>760.5</v>
      </c>
      <c r="L372" s="21">
        <v>15</v>
      </c>
      <c r="M372" s="21">
        <v>17</v>
      </c>
      <c r="N372" s="21">
        <v>17</v>
      </c>
      <c r="O372" s="21">
        <v>18</v>
      </c>
      <c r="P372" s="21">
        <v>16</v>
      </c>
      <c r="Q372" s="22">
        <v>49</v>
      </c>
      <c r="R372" s="22">
        <v>41</v>
      </c>
      <c r="S372" s="23">
        <f t="shared" si="42"/>
        <v>8</v>
      </c>
      <c r="T372" s="22">
        <v>28</v>
      </c>
      <c r="U372" s="22">
        <v>11</v>
      </c>
      <c r="V372" s="24">
        <v>0</v>
      </c>
      <c r="W372" s="24" t="str">
        <f t="shared" si="43"/>
        <v>Calma</v>
      </c>
      <c r="X372" s="24" t="s">
        <v>66</v>
      </c>
      <c r="Y372" s="24">
        <f t="shared" si="39"/>
        <v>225</v>
      </c>
      <c r="Z372" s="25">
        <v>0</v>
      </c>
      <c r="AA372" s="25">
        <v>0</v>
      </c>
      <c r="AB372" s="25">
        <v>0</v>
      </c>
      <c r="AC372" s="25">
        <v>0</v>
      </c>
      <c r="AD372" s="26">
        <v>0</v>
      </c>
    </row>
    <row r="373" spans="1:31">
      <c r="A373" s="17">
        <v>42826</v>
      </c>
      <c r="B373" s="18">
        <v>0.33333333333333298</v>
      </c>
      <c r="C373" s="18">
        <v>0.58333333333333304</v>
      </c>
      <c r="D373" s="19">
        <v>9</v>
      </c>
      <c r="E373" s="19">
        <v>6</v>
      </c>
      <c r="F373" s="19">
        <v>11</v>
      </c>
      <c r="G373" s="5">
        <f>INDEX('Carta Psicrométrica'!B$3:AO$49,MATCH(datos!F373,'Carta Psicrométrica'!A$3:A$49,0),MATCH(datos!E373,'Carta Psicrométrica'!B$2:AO$2,0))</f>
        <v>30</v>
      </c>
      <c r="H373" s="20">
        <v>29</v>
      </c>
      <c r="I373" s="20">
        <v>10</v>
      </c>
      <c r="J373" s="6">
        <v>1018</v>
      </c>
      <c r="K373" s="6">
        <f t="shared" si="41"/>
        <v>763.5</v>
      </c>
      <c r="L373" s="21">
        <v>15</v>
      </c>
      <c r="M373" s="21">
        <v>17</v>
      </c>
      <c r="N373" s="21">
        <v>17</v>
      </c>
      <c r="O373" s="21">
        <v>16</v>
      </c>
      <c r="P373" s="21">
        <v>16</v>
      </c>
      <c r="Q373" s="22">
        <v>100</v>
      </c>
      <c r="R373" s="22">
        <v>88</v>
      </c>
      <c r="S373" s="23">
        <f t="shared" si="42"/>
        <v>12</v>
      </c>
      <c r="T373" s="22">
        <v>28</v>
      </c>
      <c r="U373" s="22">
        <v>10</v>
      </c>
      <c r="V373" s="24">
        <v>2</v>
      </c>
      <c r="W373" s="24" t="str">
        <f t="shared" si="43"/>
        <v>Brisa Suave</v>
      </c>
      <c r="X373" s="24" t="s">
        <v>58</v>
      </c>
      <c r="Y373" s="24">
        <f t="shared" si="39"/>
        <v>270</v>
      </c>
      <c r="Z373" s="25">
        <v>0</v>
      </c>
      <c r="AA373" s="25">
        <v>0</v>
      </c>
      <c r="AB373" s="25">
        <v>0</v>
      </c>
      <c r="AC373" s="25">
        <v>0</v>
      </c>
      <c r="AD373" s="26">
        <v>8</v>
      </c>
      <c r="AE373" s="26" t="s">
        <v>83</v>
      </c>
    </row>
    <row r="374" spans="1:31">
      <c r="A374" s="17">
        <v>42827</v>
      </c>
      <c r="B374" s="18">
        <v>0.33333333333333298</v>
      </c>
      <c r="C374" s="18">
        <v>0.58333333333333304</v>
      </c>
      <c r="D374" s="19">
        <v>11</v>
      </c>
      <c r="E374" s="19">
        <v>9</v>
      </c>
      <c r="F374" s="19">
        <v>12</v>
      </c>
      <c r="G374" s="5">
        <f>INDEX('Carta Psicrométrica'!B$3:AO$49,MATCH(datos!F374,'Carta Psicrométrica'!A$3:A$49,0),MATCH(datos!E374,'Carta Psicrométrica'!B$2:AO$2,0))</f>
        <v>2</v>
      </c>
      <c r="H374" s="20">
        <v>21</v>
      </c>
      <c r="I374" s="20">
        <v>9</v>
      </c>
      <c r="J374" s="6">
        <v>1020</v>
      </c>
      <c r="K374" s="6">
        <f t="shared" si="41"/>
        <v>765</v>
      </c>
      <c r="L374" s="21">
        <v>15</v>
      </c>
      <c r="M374" s="21">
        <v>16</v>
      </c>
      <c r="N374" s="21">
        <v>17</v>
      </c>
      <c r="O374" s="21">
        <v>18</v>
      </c>
      <c r="P374" s="21">
        <v>16</v>
      </c>
      <c r="Q374" s="22">
        <v>88</v>
      </c>
      <c r="R374" s="22">
        <v>82</v>
      </c>
      <c r="S374" s="23">
        <f t="shared" si="42"/>
        <v>6</v>
      </c>
      <c r="T374" s="22">
        <v>20</v>
      </c>
      <c r="U374" s="22">
        <v>10</v>
      </c>
      <c r="V374" s="24">
        <v>2</v>
      </c>
      <c r="W374" s="24" t="str">
        <f t="shared" si="43"/>
        <v>Brisa Suave</v>
      </c>
      <c r="X374" s="24" t="s">
        <v>67</v>
      </c>
      <c r="Y374" s="24">
        <f t="shared" si="39"/>
        <v>337.5</v>
      </c>
      <c r="Z374" s="25">
        <v>0</v>
      </c>
      <c r="AA374" s="25">
        <v>0</v>
      </c>
      <c r="AB374" s="25">
        <v>0</v>
      </c>
      <c r="AC374" s="25">
        <v>0</v>
      </c>
      <c r="AD374" s="26">
        <v>1</v>
      </c>
      <c r="AE374" s="26" t="s">
        <v>76</v>
      </c>
    </row>
    <row r="375" spans="1:31">
      <c r="A375" s="17">
        <v>42828</v>
      </c>
      <c r="B375" s="18">
        <v>0.33333333333333298</v>
      </c>
      <c r="C375" s="18">
        <v>0.58333333333333304</v>
      </c>
      <c r="D375" s="19">
        <v>14</v>
      </c>
      <c r="E375" s="19">
        <v>9</v>
      </c>
      <c r="F375" s="19">
        <v>15</v>
      </c>
      <c r="G375" s="5">
        <f>INDEX('Carta Psicrométrica'!B$3:AO$49,MATCH(datos!F375,'Carta Psicrométrica'!A$3:A$49,0),MATCH(datos!E375,'Carta Psicrométrica'!B$2:AO$2,0))</f>
        <v>12</v>
      </c>
      <c r="H375" s="20">
        <v>22</v>
      </c>
      <c r="I375" s="20">
        <v>9</v>
      </c>
      <c r="J375" s="6">
        <v>1020</v>
      </c>
      <c r="K375" s="6">
        <f t="shared" si="41"/>
        <v>765</v>
      </c>
      <c r="L375" s="21">
        <v>15</v>
      </c>
      <c r="M375" s="21">
        <v>17</v>
      </c>
      <c r="N375" s="21">
        <v>17</v>
      </c>
      <c r="O375" s="21">
        <v>17</v>
      </c>
      <c r="P375" s="21">
        <v>16</v>
      </c>
      <c r="Q375" s="22">
        <v>82</v>
      </c>
      <c r="R375" s="22">
        <v>74</v>
      </c>
      <c r="S375" s="23">
        <f t="shared" si="42"/>
        <v>8</v>
      </c>
      <c r="T375" s="22">
        <v>24</v>
      </c>
      <c r="U375" s="22">
        <v>10</v>
      </c>
      <c r="V375" s="24">
        <v>3</v>
      </c>
      <c r="W375" s="24" t="str">
        <f t="shared" si="43"/>
        <v>Brisa Leve</v>
      </c>
      <c r="X375" s="24" t="s">
        <v>49</v>
      </c>
      <c r="Y375" s="24">
        <f t="shared" si="39"/>
        <v>247.5</v>
      </c>
      <c r="Z375" s="25">
        <v>0</v>
      </c>
      <c r="AA375" s="25">
        <v>0</v>
      </c>
      <c r="AB375" s="25">
        <v>0</v>
      </c>
      <c r="AC375" s="25">
        <v>0</v>
      </c>
      <c r="AD375" s="26">
        <v>0</v>
      </c>
    </row>
    <row r="376" spans="1:31">
      <c r="A376" s="17">
        <v>42829</v>
      </c>
      <c r="B376" s="18">
        <v>0.33333333333333298</v>
      </c>
      <c r="C376" s="18">
        <v>0.58333333333333304</v>
      </c>
      <c r="D376" s="19">
        <v>15</v>
      </c>
      <c r="E376" s="19">
        <v>10</v>
      </c>
      <c r="F376" s="19">
        <v>15</v>
      </c>
      <c r="G376" s="5">
        <f>INDEX('Carta Psicrométrica'!B$3:AO$49,MATCH(datos!F376,'Carta Psicrométrica'!A$3:A$49,0),MATCH(datos!E376,'Carta Psicrométrica'!B$2:AO$2,0))</f>
        <v>4</v>
      </c>
      <c r="H376" s="20">
        <v>28</v>
      </c>
      <c r="I376" s="20">
        <v>11</v>
      </c>
      <c r="J376" s="6">
        <v>1015</v>
      </c>
      <c r="K376" s="6">
        <f t="shared" si="41"/>
        <v>761.25</v>
      </c>
      <c r="L376" s="21">
        <v>17</v>
      </c>
      <c r="M376" s="21">
        <v>18</v>
      </c>
      <c r="N376" s="21">
        <v>18</v>
      </c>
      <c r="O376" s="21">
        <v>17</v>
      </c>
      <c r="P376" s="21">
        <v>16</v>
      </c>
      <c r="Q376" s="22">
        <v>74</v>
      </c>
      <c r="R376" s="22">
        <v>64</v>
      </c>
      <c r="S376" s="23">
        <f t="shared" si="42"/>
        <v>10</v>
      </c>
      <c r="T376" s="22">
        <v>24</v>
      </c>
      <c r="U376" s="22">
        <v>9</v>
      </c>
      <c r="V376" s="24">
        <v>3</v>
      </c>
      <c r="W376" s="24" t="str">
        <f t="shared" si="43"/>
        <v>Brisa Leve</v>
      </c>
      <c r="X376" s="24" t="s">
        <v>58</v>
      </c>
      <c r="Y376" s="24">
        <f t="shared" si="39"/>
        <v>270</v>
      </c>
      <c r="Z376" s="25">
        <v>0</v>
      </c>
      <c r="AA376" s="25">
        <v>0</v>
      </c>
      <c r="AB376" s="25">
        <v>0</v>
      </c>
      <c r="AC376" s="25">
        <v>0</v>
      </c>
      <c r="AD376" s="26">
        <v>3</v>
      </c>
      <c r="AE376" s="26" t="s">
        <v>92</v>
      </c>
    </row>
    <row r="377" spans="1:31">
      <c r="A377" s="17">
        <v>42830</v>
      </c>
      <c r="B377" s="18">
        <v>0.33333333333333298</v>
      </c>
      <c r="C377" s="18">
        <v>0.58333333333333304</v>
      </c>
      <c r="D377" s="19">
        <v>9</v>
      </c>
      <c r="E377" s="19">
        <v>7</v>
      </c>
      <c r="F377" s="19">
        <v>10</v>
      </c>
      <c r="G377" s="5">
        <f>INDEX('Carta Psicrométrica'!B$3:AO$49,MATCH(datos!F377,'Carta Psicrométrica'!A$3:A$49,0),MATCH(datos!E377,'Carta Psicrométrica'!B$2:AO$2,0))</f>
        <v>16</v>
      </c>
      <c r="H377" s="20">
        <v>23</v>
      </c>
      <c r="I377" s="20">
        <v>7</v>
      </c>
      <c r="J377" s="6">
        <v>1026</v>
      </c>
      <c r="K377" s="6">
        <f t="shared" si="41"/>
        <v>769.5</v>
      </c>
      <c r="L377" s="21">
        <v>15</v>
      </c>
      <c r="M377" s="21">
        <v>17</v>
      </c>
      <c r="N377" s="21">
        <v>18</v>
      </c>
      <c r="O377" s="21">
        <v>17</v>
      </c>
      <c r="P377" s="21">
        <v>16</v>
      </c>
      <c r="Q377" s="22">
        <v>64</v>
      </c>
      <c r="R377" s="22">
        <v>55</v>
      </c>
      <c r="S377" s="23">
        <f t="shared" si="42"/>
        <v>9</v>
      </c>
      <c r="T377" s="22">
        <v>25</v>
      </c>
      <c r="U377" s="22">
        <v>7</v>
      </c>
      <c r="V377" s="24">
        <v>2</v>
      </c>
      <c r="W377" s="24" t="str">
        <f t="shared" si="43"/>
        <v>Brisa Suave</v>
      </c>
      <c r="X377" s="24" t="s">
        <v>47</v>
      </c>
      <c r="Y377" s="24">
        <f t="shared" si="39"/>
        <v>315</v>
      </c>
      <c r="Z377" s="25">
        <v>0</v>
      </c>
      <c r="AA377" s="25">
        <v>0</v>
      </c>
      <c r="AB377" s="25">
        <v>0</v>
      </c>
      <c r="AC377" s="25">
        <v>0</v>
      </c>
      <c r="AD377" s="26">
        <v>0</v>
      </c>
    </row>
    <row r="378" spans="1:31">
      <c r="A378" s="17">
        <v>42831</v>
      </c>
      <c r="B378" s="18">
        <v>0.33333333333333298</v>
      </c>
      <c r="C378" s="18">
        <v>0.58333333333333304</v>
      </c>
      <c r="D378" s="19">
        <v>12</v>
      </c>
      <c r="E378" s="19">
        <v>8</v>
      </c>
      <c r="F378" s="19">
        <v>13</v>
      </c>
      <c r="G378" s="5">
        <f>INDEX('Carta Psicrométrica'!B$3:AO$49,MATCH(datos!F378,'Carta Psicrométrica'!A$3:A$49,0),MATCH(datos!E378,'Carta Psicrométrica'!B$2:AO$2,0))</f>
        <v>15</v>
      </c>
      <c r="H378" s="20">
        <v>23</v>
      </c>
      <c r="I378" s="20">
        <v>6</v>
      </c>
      <c r="J378" s="6">
        <v>1026</v>
      </c>
      <c r="K378" s="6">
        <f t="shared" si="41"/>
        <v>769.5</v>
      </c>
      <c r="L378" s="21">
        <v>15</v>
      </c>
      <c r="M378" s="21">
        <v>17</v>
      </c>
      <c r="N378" s="21">
        <v>18</v>
      </c>
      <c r="O378" s="21">
        <v>18</v>
      </c>
      <c r="P378" s="21">
        <v>16</v>
      </c>
      <c r="Q378" s="22">
        <v>55</v>
      </c>
      <c r="R378" s="22">
        <v>51</v>
      </c>
      <c r="S378" s="23">
        <f t="shared" si="42"/>
        <v>4</v>
      </c>
      <c r="T378" s="22">
        <v>22</v>
      </c>
      <c r="U378" s="22">
        <v>10</v>
      </c>
      <c r="V378" s="24">
        <v>2</v>
      </c>
      <c r="W378" s="24" t="str">
        <f t="shared" si="43"/>
        <v>Brisa Suave</v>
      </c>
      <c r="X378" s="24" t="s">
        <v>67</v>
      </c>
      <c r="Y378" s="24">
        <f t="shared" si="39"/>
        <v>337.5</v>
      </c>
      <c r="Z378" s="25">
        <v>0</v>
      </c>
      <c r="AA378" s="25">
        <v>0</v>
      </c>
      <c r="AB378" s="25">
        <v>0</v>
      </c>
      <c r="AC378" s="25">
        <v>0</v>
      </c>
      <c r="AD378" s="26">
        <v>0</v>
      </c>
    </row>
    <row r="379" spans="1:31">
      <c r="A379" s="17">
        <v>42832</v>
      </c>
      <c r="B379" s="18">
        <v>0.34027777777777801</v>
      </c>
      <c r="C379" s="18">
        <v>0.59027777777777801</v>
      </c>
      <c r="D379" s="19">
        <v>14</v>
      </c>
      <c r="E379" s="19">
        <v>11</v>
      </c>
      <c r="F379" s="19">
        <v>11</v>
      </c>
      <c r="G379" s="5">
        <f>INDEX('Carta Psicrométrica'!B$3:AO$49,MATCH(datos!F379,'Carta Psicrométrica'!A$3:A$49,0),MATCH(datos!E379,'Carta Psicrométrica'!B$2:AO$2,0))</f>
        <v>0</v>
      </c>
      <c r="H379" s="20">
        <v>23</v>
      </c>
      <c r="I379" s="20">
        <v>8</v>
      </c>
      <c r="J379" s="6">
        <v>1024</v>
      </c>
      <c r="K379" s="6">
        <f t="shared" si="41"/>
        <v>768</v>
      </c>
      <c r="L379" s="21">
        <v>11</v>
      </c>
      <c r="M379" s="21">
        <v>18</v>
      </c>
      <c r="N379" s="21">
        <v>19</v>
      </c>
      <c r="O379" s="21">
        <v>18</v>
      </c>
      <c r="P379" s="21">
        <v>17</v>
      </c>
      <c r="Q379" s="22">
        <v>50</v>
      </c>
      <c r="R379" s="22">
        <v>46</v>
      </c>
      <c r="S379" s="23">
        <f t="shared" si="42"/>
        <v>4</v>
      </c>
      <c r="T379" s="22">
        <v>24</v>
      </c>
      <c r="U379" s="22">
        <v>10</v>
      </c>
      <c r="V379" s="24">
        <v>0</v>
      </c>
      <c r="W379" s="24" t="str">
        <f t="shared" si="43"/>
        <v>Calma</v>
      </c>
      <c r="X379" s="24" t="s">
        <v>59</v>
      </c>
      <c r="Y379" s="24">
        <f t="shared" si="39"/>
        <v>45</v>
      </c>
      <c r="Z379" s="25">
        <v>0</v>
      </c>
      <c r="AA379" s="25">
        <v>0</v>
      </c>
      <c r="AB379" s="25">
        <v>0</v>
      </c>
      <c r="AC379" s="25">
        <v>0</v>
      </c>
      <c r="AD379" s="26">
        <v>1</v>
      </c>
      <c r="AE379" s="26" t="s">
        <v>103</v>
      </c>
    </row>
    <row r="380" spans="1:31">
      <c r="A380" s="17">
        <v>42833</v>
      </c>
      <c r="B380" s="18">
        <v>0.33680555555555503</v>
      </c>
      <c r="C380" s="18">
        <v>0.58680555555555602</v>
      </c>
      <c r="D380" s="19">
        <v>17</v>
      </c>
      <c r="E380" s="19">
        <v>11</v>
      </c>
      <c r="F380" s="19">
        <v>18</v>
      </c>
      <c r="G380" s="5">
        <f>INDEX('Carta Psicrométrica'!B$3:AO$49,MATCH(datos!F380,'Carta Psicrométrica'!A$3:A$49,0),MATCH(datos!E380,'Carta Psicrométrica'!B$2:AO$2,0))</f>
        <v>6</v>
      </c>
      <c r="H380" s="20">
        <v>30</v>
      </c>
      <c r="I380" s="20">
        <v>13</v>
      </c>
      <c r="J380" s="6">
        <v>1027</v>
      </c>
      <c r="K380" s="6">
        <f t="shared" si="41"/>
        <v>770.25</v>
      </c>
      <c r="L380" s="21">
        <v>18</v>
      </c>
      <c r="M380" s="21">
        <v>18</v>
      </c>
      <c r="N380" s="21">
        <v>19</v>
      </c>
      <c r="O380" s="21">
        <v>19</v>
      </c>
      <c r="P380" s="21">
        <v>19</v>
      </c>
      <c r="Q380" s="22">
        <v>101</v>
      </c>
      <c r="R380" s="22">
        <v>92</v>
      </c>
      <c r="S380" s="23">
        <f t="shared" si="42"/>
        <v>9</v>
      </c>
      <c r="T380" s="22">
        <v>31</v>
      </c>
      <c r="U380" s="22">
        <v>14</v>
      </c>
      <c r="V380" s="24">
        <v>3</v>
      </c>
      <c r="W380" s="24" t="str">
        <f t="shared" si="43"/>
        <v>Brisa Leve</v>
      </c>
      <c r="X380" s="24" t="s">
        <v>60</v>
      </c>
      <c r="Y380" s="24">
        <f t="shared" si="39"/>
        <v>292.5</v>
      </c>
      <c r="Z380" s="25">
        <v>0</v>
      </c>
      <c r="AA380" s="25">
        <v>0</v>
      </c>
      <c r="AB380" s="25">
        <v>0</v>
      </c>
      <c r="AC380" s="25">
        <v>0</v>
      </c>
      <c r="AD380" s="26">
        <v>1</v>
      </c>
      <c r="AE380" s="26" t="s">
        <v>70</v>
      </c>
    </row>
    <row r="381" spans="1:31">
      <c r="A381" s="17">
        <v>42834</v>
      </c>
      <c r="B381" s="18">
        <v>0.33333333333333298</v>
      </c>
      <c r="C381" s="18">
        <v>0.58333333333333304</v>
      </c>
      <c r="D381" s="19">
        <v>19</v>
      </c>
      <c r="E381" s="19">
        <v>11</v>
      </c>
      <c r="F381" s="19">
        <v>20</v>
      </c>
      <c r="G381" s="5">
        <f>INDEX('Carta Psicrométrica'!B$3:AO$49,MATCH(datos!F381,'Carta Psicrométrica'!A$3:A$49,0),MATCH(datos!E381,'Carta Psicrométrica'!B$2:AO$2,0))</f>
        <v>11</v>
      </c>
      <c r="H381" s="20">
        <v>33</v>
      </c>
      <c r="I381" s="20">
        <v>12</v>
      </c>
      <c r="J381" s="6">
        <v>1018</v>
      </c>
      <c r="K381" s="6">
        <f t="shared" ref="K381:K412" si="44">J381*0.75</f>
        <v>763.5</v>
      </c>
      <c r="L381" s="21">
        <v>20</v>
      </c>
      <c r="M381" s="21">
        <v>20</v>
      </c>
      <c r="N381" s="21">
        <v>19</v>
      </c>
      <c r="O381" s="21">
        <v>18</v>
      </c>
      <c r="P381" s="21">
        <v>16</v>
      </c>
      <c r="Q381" s="22">
        <v>92</v>
      </c>
      <c r="R381" s="22">
        <v>80</v>
      </c>
      <c r="S381" s="23">
        <f t="shared" si="42"/>
        <v>12</v>
      </c>
      <c r="T381" s="22">
        <v>33</v>
      </c>
      <c r="U381" s="22">
        <v>13</v>
      </c>
      <c r="V381" s="24">
        <v>2</v>
      </c>
      <c r="W381" s="24" t="str">
        <f t="shared" si="43"/>
        <v>Brisa Suave</v>
      </c>
      <c r="X381" s="24" t="s">
        <v>58</v>
      </c>
      <c r="Y381" s="24">
        <f t="shared" si="39"/>
        <v>270</v>
      </c>
      <c r="Z381" s="25">
        <v>0</v>
      </c>
      <c r="AA381" s="25">
        <v>0</v>
      </c>
      <c r="AB381" s="25">
        <v>0</v>
      </c>
      <c r="AC381" s="25">
        <v>0</v>
      </c>
      <c r="AD381" s="26">
        <v>0</v>
      </c>
    </row>
    <row r="382" spans="1:31">
      <c r="A382" s="17">
        <v>42835</v>
      </c>
      <c r="B382" s="18">
        <v>0.33333333333333298</v>
      </c>
      <c r="C382" s="18">
        <v>0.58333333333333304</v>
      </c>
      <c r="D382" s="19">
        <v>16</v>
      </c>
      <c r="E382" s="19">
        <v>12</v>
      </c>
      <c r="F382" s="19">
        <v>16</v>
      </c>
      <c r="G382" s="5">
        <f>INDEX('Carta Psicrométrica'!B$3:AO$49,MATCH(datos!F382,'Carta Psicrométrica'!A$3:A$49,0),MATCH(datos!E382,'Carta Psicrométrica'!B$2:AO$2,0))</f>
        <v>0</v>
      </c>
      <c r="H382" s="20">
        <v>28</v>
      </c>
      <c r="I382" s="20">
        <v>13</v>
      </c>
      <c r="J382" s="6">
        <v>1021</v>
      </c>
      <c r="K382" s="6">
        <f t="shared" si="44"/>
        <v>765.75</v>
      </c>
      <c r="L382" s="21">
        <v>20</v>
      </c>
      <c r="M382" s="21">
        <v>21</v>
      </c>
      <c r="N382" s="21">
        <v>20</v>
      </c>
      <c r="O382" s="21">
        <v>19</v>
      </c>
      <c r="P382" s="21">
        <v>17</v>
      </c>
      <c r="Q382" s="22">
        <v>80</v>
      </c>
      <c r="R382" s="22">
        <v>70</v>
      </c>
      <c r="S382" s="23">
        <f t="shared" si="42"/>
        <v>10</v>
      </c>
      <c r="T382" s="22">
        <v>25</v>
      </c>
      <c r="U382" s="22">
        <v>10</v>
      </c>
      <c r="V382" s="24">
        <v>2</v>
      </c>
      <c r="W382" s="24" t="str">
        <f t="shared" si="43"/>
        <v>Brisa Suave</v>
      </c>
      <c r="X382" s="24" t="s">
        <v>58</v>
      </c>
      <c r="Y382" s="24">
        <f t="shared" si="39"/>
        <v>270</v>
      </c>
      <c r="Z382" s="25">
        <v>0</v>
      </c>
      <c r="AA382" s="25">
        <v>0</v>
      </c>
      <c r="AB382" s="25">
        <v>0</v>
      </c>
      <c r="AC382" s="25">
        <v>0</v>
      </c>
      <c r="AD382" s="26">
        <v>1</v>
      </c>
      <c r="AE382" s="26" t="s">
        <v>70</v>
      </c>
    </row>
    <row r="383" spans="1:31">
      <c r="A383" s="17">
        <v>42836</v>
      </c>
      <c r="B383" s="18">
        <v>0.33680555555555503</v>
      </c>
      <c r="C383" s="18">
        <v>0.58680555555555602</v>
      </c>
      <c r="D383" s="19">
        <v>17</v>
      </c>
      <c r="E383" s="19">
        <v>14</v>
      </c>
      <c r="F383" s="19">
        <v>18</v>
      </c>
      <c r="G383" s="5">
        <f>INDEX('Carta Psicrométrica'!B$3:AO$49,MATCH(datos!F383,'Carta Psicrométrica'!A$3:A$49,0),MATCH(datos!E383,'Carta Psicrométrica'!B$2:AO$2,0))</f>
        <v>0</v>
      </c>
      <c r="H383" s="20">
        <v>31</v>
      </c>
      <c r="I383" s="20">
        <v>14</v>
      </c>
      <c r="J383" s="6">
        <v>1022</v>
      </c>
      <c r="K383" s="6">
        <f t="shared" si="44"/>
        <v>766.5</v>
      </c>
      <c r="L383" s="21">
        <v>19</v>
      </c>
      <c r="M383" s="21">
        <v>20</v>
      </c>
      <c r="N383" s="21">
        <v>21</v>
      </c>
      <c r="O383" s="21">
        <v>20</v>
      </c>
      <c r="P383" s="21">
        <v>18</v>
      </c>
      <c r="Q383" s="22">
        <v>70</v>
      </c>
      <c r="R383" s="22">
        <v>61</v>
      </c>
      <c r="S383" s="23">
        <f t="shared" si="42"/>
        <v>9</v>
      </c>
      <c r="T383" s="22">
        <v>30</v>
      </c>
      <c r="U383" s="22">
        <v>12</v>
      </c>
      <c r="V383" s="24">
        <v>1</v>
      </c>
      <c r="W383" s="24" t="str">
        <f t="shared" si="43"/>
        <v>Ventolina</v>
      </c>
      <c r="X383" s="24" t="s">
        <v>66</v>
      </c>
      <c r="Y383" s="24">
        <f t="shared" si="39"/>
        <v>225</v>
      </c>
      <c r="Z383" s="25">
        <v>0</v>
      </c>
      <c r="AA383" s="25">
        <v>0</v>
      </c>
      <c r="AB383" s="25">
        <v>0</v>
      </c>
      <c r="AC383" s="25">
        <v>0</v>
      </c>
      <c r="AD383" s="26">
        <v>1</v>
      </c>
      <c r="AE383" s="26" t="s">
        <v>70</v>
      </c>
    </row>
    <row r="384" spans="1:31">
      <c r="A384" s="17">
        <v>42837</v>
      </c>
      <c r="B384" s="18">
        <v>0.375</v>
      </c>
      <c r="C384" s="18">
        <v>0.625</v>
      </c>
      <c r="D384" s="19">
        <v>26</v>
      </c>
      <c r="E384" s="19">
        <v>21</v>
      </c>
      <c r="F384" s="19">
        <v>26</v>
      </c>
      <c r="G384" s="5">
        <f>INDEX('Carta Psicrométrica'!B$3:AO$49,MATCH(datos!F384,'Carta Psicrométrica'!A$3:A$49,0),MATCH(datos!E384,'Carta Psicrométrica'!B$2:AO$2,0))</f>
        <v>0</v>
      </c>
      <c r="H384" s="20">
        <v>32</v>
      </c>
      <c r="I384" s="20">
        <v>13</v>
      </c>
      <c r="J384" s="6">
        <v>1018</v>
      </c>
      <c r="K384" s="6">
        <f t="shared" si="44"/>
        <v>763.5</v>
      </c>
      <c r="L384" s="21">
        <v>22</v>
      </c>
      <c r="M384" s="21">
        <v>22</v>
      </c>
      <c r="N384" s="21">
        <v>22</v>
      </c>
      <c r="O384" s="21">
        <v>20</v>
      </c>
      <c r="P384" s="21">
        <v>17</v>
      </c>
      <c r="Q384" s="22">
        <v>61</v>
      </c>
      <c r="R384" s="22">
        <v>56</v>
      </c>
      <c r="S384" s="23">
        <f t="shared" si="42"/>
        <v>5</v>
      </c>
      <c r="T384" s="22">
        <v>31</v>
      </c>
      <c r="U384" s="22">
        <v>14</v>
      </c>
      <c r="V384" s="24">
        <v>0</v>
      </c>
      <c r="W384" s="24" t="str">
        <f t="shared" si="43"/>
        <v>Calma</v>
      </c>
      <c r="X384" s="24" t="s">
        <v>68</v>
      </c>
      <c r="Y384" s="24">
        <f t="shared" si="39"/>
        <v>180</v>
      </c>
      <c r="Z384" s="25">
        <v>0</v>
      </c>
      <c r="AA384" s="25">
        <v>0</v>
      </c>
      <c r="AB384" s="25">
        <v>0</v>
      </c>
      <c r="AC384" s="25">
        <v>0</v>
      </c>
      <c r="AD384" s="26">
        <v>0</v>
      </c>
    </row>
    <row r="385" spans="1:31">
      <c r="A385" s="17">
        <v>42838</v>
      </c>
      <c r="B385" s="18">
        <v>0.34027777777777801</v>
      </c>
      <c r="C385" s="18">
        <v>0.59027777777777801</v>
      </c>
      <c r="D385" s="19">
        <v>17</v>
      </c>
      <c r="E385" s="19">
        <v>16</v>
      </c>
      <c r="F385" s="19">
        <v>18</v>
      </c>
      <c r="G385" s="5">
        <f>INDEX('Carta Psicrométrica'!B$3:AO$49,MATCH(datos!F385,'Carta Psicrométrica'!A$3:A$49,0),MATCH(datos!E385,'Carta Psicrométrica'!B$2:AO$2,0))</f>
        <v>0</v>
      </c>
      <c r="H385" s="20">
        <v>33</v>
      </c>
      <c r="I385" s="20">
        <v>14</v>
      </c>
      <c r="J385" s="6">
        <v>1019</v>
      </c>
      <c r="K385" s="6">
        <f t="shared" si="44"/>
        <v>764.25</v>
      </c>
      <c r="L385" s="21">
        <v>22</v>
      </c>
      <c r="M385" s="21">
        <v>22.5</v>
      </c>
      <c r="N385" s="21">
        <v>22</v>
      </c>
      <c r="O385" s="21">
        <v>20</v>
      </c>
      <c r="P385" s="21">
        <v>18</v>
      </c>
      <c r="Q385" s="22">
        <v>56</v>
      </c>
      <c r="R385" s="22">
        <v>48</v>
      </c>
      <c r="S385" s="23">
        <f t="shared" si="42"/>
        <v>8</v>
      </c>
      <c r="T385" s="22">
        <v>34</v>
      </c>
      <c r="U385" s="22">
        <v>14</v>
      </c>
      <c r="V385" s="24">
        <v>0</v>
      </c>
      <c r="W385" s="24" t="str">
        <f t="shared" si="43"/>
        <v>Calma</v>
      </c>
      <c r="X385" s="24" t="s">
        <v>67</v>
      </c>
      <c r="Y385" s="24">
        <f t="shared" si="39"/>
        <v>337.5</v>
      </c>
      <c r="Z385" s="25">
        <v>0</v>
      </c>
      <c r="AA385" s="25">
        <v>0</v>
      </c>
      <c r="AB385" s="25">
        <v>0</v>
      </c>
      <c r="AC385" s="25">
        <v>0</v>
      </c>
      <c r="AD385" s="26">
        <v>0</v>
      </c>
    </row>
    <row r="386" spans="1:31">
      <c r="A386" s="17">
        <v>42839</v>
      </c>
      <c r="B386" s="18">
        <v>0.33333333333333298</v>
      </c>
      <c r="C386" s="18">
        <v>0.58333333333333304</v>
      </c>
      <c r="D386" s="19">
        <v>17</v>
      </c>
      <c r="E386" s="19">
        <v>17</v>
      </c>
      <c r="F386" s="19">
        <v>19</v>
      </c>
      <c r="G386" s="5">
        <f>INDEX('Carta Psicrométrica'!B$3:AO$49,MATCH(datos!F386,'Carta Psicrométrica'!A$3:A$49,0),MATCH(datos!E386,'Carta Psicrométrica'!B$2:AO$2,0))</f>
        <v>0</v>
      </c>
      <c r="H386" s="20">
        <v>34</v>
      </c>
      <c r="I386" s="20">
        <v>16</v>
      </c>
      <c r="J386" s="6">
        <v>1020</v>
      </c>
      <c r="K386" s="6">
        <f t="shared" si="44"/>
        <v>765</v>
      </c>
      <c r="L386" s="21">
        <v>23</v>
      </c>
      <c r="M386" s="21">
        <v>24</v>
      </c>
      <c r="N386" s="21">
        <v>24</v>
      </c>
      <c r="O386" s="21">
        <v>20</v>
      </c>
      <c r="P386" s="21">
        <v>18</v>
      </c>
      <c r="Q386" s="22">
        <v>48</v>
      </c>
      <c r="R386" s="22">
        <v>43</v>
      </c>
      <c r="S386" s="23">
        <f t="shared" si="42"/>
        <v>5</v>
      </c>
      <c r="T386" s="22">
        <v>34</v>
      </c>
      <c r="U386" s="22">
        <v>15</v>
      </c>
      <c r="V386" s="24">
        <v>1</v>
      </c>
      <c r="W386" s="24" t="str">
        <f t="shared" si="43"/>
        <v>Ventolina</v>
      </c>
      <c r="X386" s="24" t="s">
        <v>67</v>
      </c>
      <c r="Y386" s="24">
        <f t="shared" si="39"/>
        <v>337.5</v>
      </c>
      <c r="Z386" s="25">
        <v>0</v>
      </c>
      <c r="AA386" s="25">
        <v>0</v>
      </c>
      <c r="AB386" s="25">
        <v>0</v>
      </c>
      <c r="AC386" s="25">
        <v>0</v>
      </c>
      <c r="AD386" s="26">
        <v>3</v>
      </c>
      <c r="AE386" s="26" t="s">
        <v>76</v>
      </c>
    </row>
    <row r="387" spans="1:31">
      <c r="A387" s="17">
        <v>42840</v>
      </c>
      <c r="B387" s="18">
        <v>0.33333333333333298</v>
      </c>
      <c r="C387" s="18">
        <v>0.58333333333333304</v>
      </c>
      <c r="D387" s="19">
        <v>20</v>
      </c>
      <c r="E387" s="19">
        <v>13</v>
      </c>
      <c r="F387" s="19">
        <v>20</v>
      </c>
      <c r="G387" s="5">
        <f>INDEX('Carta Psicrométrica'!B$3:AO$49,MATCH(datos!F387,'Carta Psicrométrica'!A$3:A$49,0),MATCH(datos!E387,'Carta Psicrométrica'!B$2:AO$2,0))</f>
        <v>0</v>
      </c>
      <c r="H387" s="20">
        <v>34</v>
      </c>
      <c r="I387" s="20">
        <v>16</v>
      </c>
      <c r="J387" s="6">
        <v>1018</v>
      </c>
      <c r="K387" s="6">
        <f t="shared" si="44"/>
        <v>763.5</v>
      </c>
      <c r="L387" s="21">
        <v>23</v>
      </c>
      <c r="M387" s="21">
        <v>24</v>
      </c>
      <c r="N387" s="21">
        <v>24</v>
      </c>
      <c r="O387" s="21">
        <v>21</v>
      </c>
      <c r="P387" s="21">
        <v>18</v>
      </c>
      <c r="Q387" s="22">
        <v>85</v>
      </c>
      <c r="R387" s="22">
        <v>74</v>
      </c>
      <c r="S387" s="23">
        <f t="shared" si="42"/>
        <v>11</v>
      </c>
      <c r="T387" s="22">
        <v>32</v>
      </c>
      <c r="U387" s="22">
        <v>14</v>
      </c>
      <c r="V387" s="24">
        <v>0</v>
      </c>
      <c r="W387" s="24" t="str">
        <f t="shared" si="43"/>
        <v>Calma</v>
      </c>
      <c r="X387" s="24" t="s">
        <v>67</v>
      </c>
      <c r="Y387" s="24">
        <f t="shared" si="39"/>
        <v>337.5</v>
      </c>
      <c r="Z387" s="25">
        <v>0</v>
      </c>
      <c r="AA387" s="25">
        <v>0</v>
      </c>
      <c r="AB387" s="25">
        <v>0</v>
      </c>
      <c r="AC387" s="25">
        <v>0</v>
      </c>
      <c r="AD387" s="26">
        <v>0</v>
      </c>
    </row>
    <row r="388" spans="1:31">
      <c r="A388" s="17">
        <v>42841</v>
      </c>
      <c r="B388" s="18">
        <v>0.33333333333333298</v>
      </c>
      <c r="C388" s="18">
        <v>0.58333333333333304</v>
      </c>
      <c r="D388" s="19">
        <v>18</v>
      </c>
      <c r="E388" s="19">
        <v>11</v>
      </c>
      <c r="F388" s="19">
        <v>18</v>
      </c>
      <c r="G388" s="5">
        <f>INDEX('Carta Psicrométrica'!B$3:AO$49,MATCH(datos!F388,'Carta Psicrométrica'!A$3:A$49,0),MATCH(datos!E388,'Carta Psicrométrica'!B$2:AO$2,0))</f>
        <v>6</v>
      </c>
      <c r="H388" s="20">
        <v>33</v>
      </c>
      <c r="I388" s="20">
        <v>15</v>
      </c>
      <c r="J388" s="6">
        <v>1018</v>
      </c>
      <c r="K388" s="6">
        <f t="shared" si="44"/>
        <v>763.5</v>
      </c>
      <c r="L388" s="21">
        <v>18</v>
      </c>
      <c r="M388" s="21">
        <v>19</v>
      </c>
      <c r="N388" s="21">
        <v>19</v>
      </c>
      <c r="O388" s="21">
        <v>20</v>
      </c>
      <c r="P388" s="21">
        <v>17</v>
      </c>
      <c r="Q388" s="22">
        <v>84</v>
      </c>
      <c r="R388" s="22">
        <v>75</v>
      </c>
      <c r="S388" s="23">
        <f t="shared" ref="S388:S415" si="45">IF(AB388=0,Q388-R388,Q388-(R388-AB388))</f>
        <v>9</v>
      </c>
      <c r="T388" s="22">
        <v>32</v>
      </c>
      <c r="U388" s="22">
        <v>15</v>
      </c>
      <c r="V388" s="24">
        <v>1</v>
      </c>
      <c r="W388" s="24" t="str">
        <f t="shared" si="43"/>
        <v>Ventolina</v>
      </c>
      <c r="X388" s="24" t="s">
        <v>67</v>
      </c>
      <c r="Y388" s="24">
        <f t="shared" si="39"/>
        <v>337.5</v>
      </c>
      <c r="Z388" s="25">
        <v>0</v>
      </c>
      <c r="AA388" s="25">
        <v>0</v>
      </c>
      <c r="AB388" s="25">
        <v>0</v>
      </c>
      <c r="AC388" s="25">
        <v>0</v>
      </c>
      <c r="AD388" s="26">
        <v>0</v>
      </c>
    </row>
    <row r="389" spans="1:31">
      <c r="A389" s="17">
        <v>42842</v>
      </c>
      <c r="B389" s="18">
        <v>0.33333333333333298</v>
      </c>
      <c r="C389" s="18">
        <v>0.58333333333333304</v>
      </c>
      <c r="D389" s="19">
        <v>18</v>
      </c>
      <c r="E389" s="19">
        <v>12</v>
      </c>
      <c r="F389" s="19">
        <v>18</v>
      </c>
      <c r="G389" s="5">
        <f>INDEX('Carta Psicrométrica'!B$3:AO$49,MATCH(datos!F389,'Carta Psicrométrica'!A$3:A$49,0),MATCH(datos!E389,'Carta Psicrométrica'!B$2:AO$2,0))</f>
        <v>0</v>
      </c>
      <c r="H389" s="20">
        <v>33</v>
      </c>
      <c r="I389" s="20">
        <v>13</v>
      </c>
      <c r="J389" s="6">
        <v>1020</v>
      </c>
      <c r="K389" s="6">
        <f t="shared" si="44"/>
        <v>765</v>
      </c>
      <c r="L389" s="21">
        <v>23</v>
      </c>
      <c r="M389" s="21">
        <v>24</v>
      </c>
      <c r="N389" s="21">
        <v>24</v>
      </c>
      <c r="O389" s="21">
        <v>22</v>
      </c>
      <c r="P389" s="21">
        <v>19</v>
      </c>
      <c r="Q389" s="22">
        <v>65</v>
      </c>
      <c r="R389" s="22">
        <v>55</v>
      </c>
      <c r="S389" s="23">
        <f t="shared" si="45"/>
        <v>10</v>
      </c>
      <c r="T389" s="22">
        <v>32</v>
      </c>
      <c r="U389" s="22">
        <v>13</v>
      </c>
      <c r="V389" s="24">
        <v>3</v>
      </c>
      <c r="W389" s="24" t="str">
        <f t="shared" si="43"/>
        <v>Brisa Leve</v>
      </c>
      <c r="X389" s="24" t="s">
        <v>67</v>
      </c>
      <c r="Y389" s="24">
        <f t="shared" si="39"/>
        <v>337.5</v>
      </c>
      <c r="Z389" s="25">
        <v>0</v>
      </c>
      <c r="AA389" s="25">
        <v>0</v>
      </c>
      <c r="AB389" s="25">
        <v>0</v>
      </c>
      <c r="AC389" s="25">
        <v>0</v>
      </c>
      <c r="AD389" s="26">
        <v>1</v>
      </c>
      <c r="AE389" s="26" t="s">
        <v>76</v>
      </c>
    </row>
    <row r="390" spans="1:31">
      <c r="A390" s="17">
        <v>42843</v>
      </c>
      <c r="B390" s="18">
        <v>0.33333333333333298</v>
      </c>
      <c r="C390" s="18">
        <v>0.58333333333333304</v>
      </c>
      <c r="D390" s="19">
        <v>18</v>
      </c>
      <c r="E390" s="19">
        <v>12</v>
      </c>
      <c r="F390" s="19">
        <v>19</v>
      </c>
      <c r="G390" s="5">
        <f>INDEX('Carta Psicrométrica'!B$3:AO$49,MATCH(datos!F390,'Carta Psicrométrica'!A$3:A$49,0),MATCH(datos!E390,'Carta Psicrométrica'!B$2:AO$2,0))</f>
        <v>2</v>
      </c>
      <c r="H390" s="20">
        <v>34</v>
      </c>
      <c r="I390" s="20">
        <v>13</v>
      </c>
      <c r="J390" s="6">
        <v>1020</v>
      </c>
      <c r="K390" s="6">
        <f t="shared" si="44"/>
        <v>765</v>
      </c>
      <c r="L390" s="21">
        <v>24</v>
      </c>
      <c r="M390" s="21">
        <v>26</v>
      </c>
      <c r="N390" s="21">
        <v>24</v>
      </c>
      <c r="O390" s="21">
        <v>22</v>
      </c>
      <c r="P390" s="21">
        <v>19</v>
      </c>
      <c r="Q390" s="22">
        <v>55</v>
      </c>
      <c r="R390" s="22">
        <v>46</v>
      </c>
      <c r="S390" s="23">
        <f t="shared" si="45"/>
        <v>9</v>
      </c>
      <c r="T390" s="22">
        <v>33</v>
      </c>
      <c r="U390" s="22">
        <v>13</v>
      </c>
      <c r="V390" s="24">
        <v>0</v>
      </c>
      <c r="W390" s="24" t="str">
        <f t="shared" si="43"/>
        <v>Calma</v>
      </c>
      <c r="X390" s="24" t="s">
        <v>47</v>
      </c>
      <c r="Y390" s="24">
        <f t="shared" si="39"/>
        <v>315</v>
      </c>
      <c r="Z390" s="25">
        <v>0</v>
      </c>
      <c r="AA390" s="25">
        <v>0</v>
      </c>
      <c r="AB390" s="25">
        <v>0</v>
      </c>
      <c r="AC390" s="25">
        <v>0</v>
      </c>
      <c r="AD390" s="26">
        <v>0</v>
      </c>
    </row>
    <row r="391" spans="1:31">
      <c r="A391" s="17">
        <v>42844</v>
      </c>
      <c r="B391" s="18">
        <v>0.33680555555555503</v>
      </c>
      <c r="C391" s="18">
        <v>0.58680555555555602</v>
      </c>
      <c r="D391" s="19">
        <v>23</v>
      </c>
      <c r="E391" s="19">
        <v>18</v>
      </c>
      <c r="F391" s="19">
        <v>21</v>
      </c>
      <c r="G391" s="5">
        <f>INDEX('Carta Psicrométrica'!B$3:AO$49,MATCH(datos!F391,'Carta Psicrométrica'!A$3:A$49,0),MATCH(datos!E391,'Carta Psicrométrica'!B$2:AO$2,0))</f>
        <v>0</v>
      </c>
      <c r="H391" s="20">
        <v>33</v>
      </c>
      <c r="I391" s="20">
        <v>18</v>
      </c>
      <c r="J391" s="6">
        <v>1020</v>
      </c>
      <c r="K391" s="6">
        <f t="shared" si="44"/>
        <v>765</v>
      </c>
      <c r="L391" s="21">
        <v>24</v>
      </c>
      <c r="M391" s="21">
        <v>25</v>
      </c>
      <c r="N391" s="21">
        <v>24</v>
      </c>
      <c r="O391" s="21">
        <v>23</v>
      </c>
      <c r="P391" s="21">
        <v>20</v>
      </c>
      <c r="Q391" s="22">
        <v>46</v>
      </c>
      <c r="R391" s="22">
        <v>37</v>
      </c>
      <c r="S391" s="23">
        <f t="shared" si="45"/>
        <v>9</v>
      </c>
      <c r="T391" s="22">
        <v>33</v>
      </c>
      <c r="U391" s="22">
        <v>14</v>
      </c>
      <c r="V391" s="24">
        <v>5</v>
      </c>
      <c r="W391" s="24" t="str">
        <f t="shared" si="43"/>
        <v>Brisa Fresca</v>
      </c>
      <c r="X391" s="24" t="s">
        <v>47</v>
      </c>
      <c r="Y391" s="24">
        <f t="shared" si="39"/>
        <v>315</v>
      </c>
      <c r="Z391" s="25">
        <v>0</v>
      </c>
      <c r="AA391" s="25">
        <v>0</v>
      </c>
      <c r="AB391" s="25">
        <v>0</v>
      </c>
      <c r="AC391" s="25">
        <v>0</v>
      </c>
      <c r="AD391" s="26">
        <v>0</v>
      </c>
    </row>
    <row r="392" spans="1:31">
      <c r="A392" s="17">
        <v>42845</v>
      </c>
      <c r="B392" s="18">
        <v>0.33333333333333298</v>
      </c>
      <c r="C392" s="18">
        <v>0.58333333333333304</v>
      </c>
      <c r="D392" s="19">
        <v>20</v>
      </c>
      <c r="E392" s="19">
        <v>14</v>
      </c>
      <c r="F392" s="19">
        <v>21</v>
      </c>
      <c r="G392" s="5">
        <f>INDEX('Carta Psicrométrica'!B$3:AO$49,MATCH(datos!F392,'Carta Psicrométrica'!A$3:A$49,0),MATCH(datos!E392,'Carta Psicrométrica'!B$2:AO$2,0))</f>
        <v>0</v>
      </c>
      <c r="H392" s="20">
        <v>34</v>
      </c>
      <c r="I392" s="20">
        <v>16</v>
      </c>
      <c r="J392" s="6">
        <v>1020</v>
      </c>
      <c r="K392" s="6">
        <f t="shared" si="44"/>
        <v>765</v>
      </c>
      <c r="L392" s="21">
        <v>25</v>
      </c>
      <c r="M392" s="21">
        <v>26</v>
      </c>
      <c r="N392" s="21">
        <v>25</v>
      </c>
      <c r="O392" s="21">
        <v>23</v>
      </c>
      <c r="P392" s="21">
        <v>20</v>
      </c>
      <c r="Q392" s="22">
        <v>37</v>
      </c>
      <c r="R392" s="22">
        <v>28</v>
      </c>
      <c r="S392" s="23">
        <f t="shared" si="45"/>
        <v>9</v>
      </c>
      <c r="T392" s="22">
        <v>33</v>
      </c>
      <c r="U392" s="22">
        <v>14</v>
      </c>
      <c r="V392" s="24">
        <v>1</v>
      </c>
      <c r="W392" s="24" t="str">
        <f t="shared" si="43"/>
        <v>Ventolina</v>
      </c>
      <c r="X392" s="24" t="s">
        <v>49</v>
      </c>
      <c r="Y392" s="24">
        <f t="shared" si="39"/>
        <v>247.5</v>
      </c>
      <c r="Z392" s="25">
        <v>0</v>
      </c>
      <c r="AA392" s="25">
        <v>0</v>
      </c>
      <c r="AB392" s="25">
        <v>0</v>
      </c>
      <c r="AC392" s="25">
        <v>0</v>
      </c>
      <c r="AD392" s="26">
        <v>0</v>
      </c>
    </row>
    <row r="393" spans="1:31">
      <c r="A393" s="17">
        <v>42846</v>
      </c>
      <c r="B393" s="18">
        <v>0.33333333333333298</v>
      </c>
      <c r="C393" s="18">
        <v>0.58333333333333304</v>
      </c>
      <c r="D393" s="19">
        <v>18</v>
      </c>
      <c r="E393" s="19">
        <v>10</v>
      </c>
      <c r="F393" s="19">
        <v>18</v>
      </c>
      <c r="G393" s="5">
        <f>INDEX('Carta Psicrométrica'!B$3:AO$49,MATCH(datos!F393,'Carta Psicrométrica'!A$3:A$49,0),MATCH(datos!E393,'Carta Psicrométrica'!B$2:AO$2,0))</f>
        <v>13</v>
      </c>
      <c r="H393" s="20">
        <v>36</v>
      </c>
      <c r="I393" s="20">
        <v>15</v>
      </c>
      <c r="J393" s="6">
        <v>1018</v>
      </c>
      <c r="K393" s="6">
        <f t="shared" si="44"/>
        <v>763.5</v>
      </c>
      <c r="L393" s="21">
        <v>25</v>
      </c>
      <c r="M393" s="21">
        <v>26</v>
      </c>
      <c r="N393" s="21">
        <v>25</v>
      </c>
      <c r="O393" s="21">
        <v>22</v>
      </c>
      <c r="P393" s="21">
        <v>19</v>
      </c>
      <c r="Q393" s="22">
        <v>28</v>
      </c>
      <c r="R393" s="22">
        <v>18</v>
      </c>
      <c r="S393" s="23">
        <f t="shared" si="45"/>
        <v>10</v>
      </c>
      <c r="T393" s="22">
        <v>38</v>
      </c>
      <c r="U393" s="22">
        <v>10</v>
      </c>
      <c r="V393" s="24">
        <v>3</v>
      </c>
      <c r="W393" s="24" t="str">
        <f t="shared" si="43"/>
        <v>Brisa Leve</v>
      </c>
      <c r="X393" s="24" t="s">
        <v>49</v>
      </c>
      <c r="Y393" s="24">
        <f t="shared" si="39"/>
        <v>247.5</v>
      </c>
      <c r="Z393" s="25">
        <v>0</v>
      </c>
      <c r="AA393" s="25">
        <v>0</v>
      </c>
      <c r="AB393" s="25">
        <v>0</v>
      </c>
      <c r="AC393" s="25">
        <v>0</v>
      </c>
      <c r="AD393" s="26">
        <v>0</v>
      </c>
    </row>
    <row r="394" spans="1:31">
      <c r="A394" s="17">
        <v>42847</v>
      </c>
      <c r="B394" s="18">
        <v>0.33333333333333298</v>
      </c>
      <c r="C394" s="18">
        <v>0.58333333333333304</v>
      </c>
      <c r="D394" s="19">
        <v>16</v>
      </c>
      <c r="E394" s="19">
        <v>12</v>
      </c>
      <c r="F394" s="19">
        <v>16</v>
      </c>
      <c r="G394" s="5">
        <f>INDEX('Carta Psicrométrica'!B$3:AO$49,MATCH(datos!F394,'Carta Psicrométrica'!A$3:A$49,0),MATCH(datos!E394,'Carta Psicrométrica'!B$2:AO$2,0))</f>
        <v>0</v>
      </c>
      <c r="H394" s="20">
        <v>34</v>
      </c>
      <c r="I394" s="20">
        <v>14</v>
      </c>
      <c r="J394" s="6">
        <v>1020</v>
      </c>
      <c r="K394" s="6">
        <f t="shared" si="44"/>
        <v>765</v>
      </c>
      <c r="L394" s="21">
        <v>25</v>
      </c>
      <c r="M394" s="21">
        <v>26</v>
      </c>
      <c r="N394" s="21">
        <v>25</v>
      </c>
      <c r="O394" s="21">
        <v>22</v>
      </c>
      <c r="P394" s="21">
        <v>19</v>
      </c>
      <c r="Q394" s="22">
        <v>100</v>
      </c>
      <c r="R394" s="22">
        <v>89</v>
      </c>
      <c r="S394" s="23">
        <f t="shared" si="45"/>
        <v>11</v>
      </c>
      <c r="T394" s="22">
        <v>32</v>
      </c>
      <c r="U394" s="22">
        <v>11</v>
      </c>
      <c r="V394" s="24">
        <v>3</v>
      </c>
      <c r="W394" s="24" t="str">
        <f t="shared" si="43"/>
        <v>Brisa Leve</v>
      </c>
      <c r="X394" s="24" t="s">
        <v>67</v>
      </c>
      <c r="Y394" s="24">
        <f t="shared" si="39"/>
        <v>337.5</v>
      </c>
      <c r="Z394" s="25">
        <v>0</v>
      </c>
      <c r="AA394" s="25">
        <v>0</v>
      </c>
      <c r="AB394" s="25">
        <v>0</v>
      </c>
      <c r="AC394" s="25">
        <v>0</v>
      </c>
      <c r="AD394" s="26">
        <v>0</v>
      </c>
    </row>
    <row r="395" spans="1:31">
      <c r="A395" s="17">
        <v>42848</v>
      </c>
      <c r="B395" s="18">
        <v>0.33333333333333298</v>
      </c>
      <c r="C395" s="18">
        <v>0.58333333333333304</v>
      </c>
      <c r="D395" s="19">
        <v>14</v>
      </c>
      <c r="E395" s="19">
        <v>11</v>
      </c>
      <c r="F395" s="19">
        <v>15</v>
      </c>
      <c r="G395" s="5">
        <f>INDEX('Carta Psicrométrica'!B$3:AO$49,MATCH(datos!F395,'Carta Psicrométrica'!A$3:A$49,0),MATCH(datos!E395,'Carta Psicrométrica'!B$2:AO$2,0))</f>
        <v>0</v>
      </c>
      <c r="H395" s="20">
        <v>26</v>
      </c>
      <c r="I395" s="20">
        <v>11</v>
      </c>
      <c r="J395" s="6">
        <v>1023</v>
      </c>
      <c r="K395" s="6">
        <f t="shared" si="44"/>
        <v>767.25</v>
      </c>
      <c r="L395" s="21">
        <v>24</v>
      </c>
      <c r="M395" s="21">
        <v>25</v>
      </c>
      <c r="N395" s="21">
        <v>25</v>
      </c>
      <c r="O395" s="21">
        <v>23</v>
      </c>
      <c r="P395" s="21">
        <v>20</v>
      </c>
      <c r="Q395" s="22">
        <v>89</v>
      </c>
      <c r="R395" s="22">
        <v>79</v>
      </c>
      <c r="S395" s="23">
        <f t="shared" si="45"/>
        <v>10</v>
      </c>
      <c r="T395" s="22">
        <v>29</v>
      </c>
      <c r="U395" s="22">
        <v>11</v>
      </c>
      <c r="V395" s="24">
        <v>3</v>
      </c>
      <c r="W395" s="24" t="str">
        <f t="shared" si="43"/>
        <v>Brisa Leve</v>
      </c>
      <c r="X395" s="24" t="s">
        <v>64</v>
      </c>
      <c r="Y395" s="24">
        <f t="shared" si="39"/>
        <v>0</v>
      </c>
      <c r="Z395" s="25">
        <v>0</v>
      </c>
      <c r="AA395" s="25">
        <v>0</v>
      </c>
      <c r="AB395" s="25">
        <v>0</v>
      </c>
      <c r="AC395" s="25">
        <v>0</v>
      </c>
      <c r="AD395" s="26">
        <v>0</v>
      </c>
    </row>
    <row r="396" spans="1:31">
      <c r="A396" s="17">
        <v>42849</v>
      </c>
      <c r="B396" s="18">
        <v>0.33333333333333298</v>
      </c>
      <c r="C396" s="18">
        <v>0.58333333333333304</v>
      </c>
      <c r="D396" s="19">
        <v>21</v>
      </c>
      <c r="E396" s="19">
        <v>14</v>
      </c>
      <c r="F396" s="19">
        <v>22</v>
      </c>
      <c r="G396" s="5">
        <f>INDEX('Carta Psicrométrica'!B$3:AO$49,MATCH(datos!F396,'Carta Psicrométrica'!A$3:A$49,0),MATCH(datos!E396,'Carta Psicrométrica'!B$2:AO$2,0))</f>
        <v>0</v>
      </c>
      <c r="H396" s="20">
        <v>30</v>
      </c>
      <c r="I396" s="20">
        <v>14</v>
      </c>
      <c r="J396" s="6">
        <v>1017</v>
      </c>
      <c r="K396" s="6">
        <f t="shared" si="44"/>
        <v>762.75</v>
      </c>
      <c r="L396" s="21">
        <v>25</v>
      </c>
      <c r="M396" s="21">
        <v>26</v>
      </c>
      <c r="N396" s="21">
        <v>25</v>
      </c>
      <c r="O396" s="21">
        <v>24</v>
      </c>
      <c r="P396" s="21">
        <v>20</v>
      </c>
      <c r="Q396" s="22">
        <v>79</v>
      </c>
      <c r="R396" s="22">
        <v>71</v>
      </c>
      <c r="S396" s="23">
        <f t="shared" si="45"/>
        <v>8</v>
      </c>
      <c r="T396" s="22">
        <v>30</v>
      </c>
      <c r="U396" s="22">
        <v>11</v>
      </c>
      <c r="V396" s="24">
        <v>0</v>
      </c>
      <c r="W396" s="24" t="str">
        <f t="shared" si="43"/>
        <v>Calma</v>
      </c>
      <c r="X396" s="24" t="s">
        <v>67</v>
      </c>
      <c r="Y396" s="24">
        <f t="shared" si="39"/>
        <v>337.5</v>
      </c>
      <c r="Z396" s="25">
        <v>0</v>
      </c>
      <c r="AA396" s="25">
        <v>0</v>
      </c>
      <c r="AB396" s="25">
        <v>0</v>
      </c>
      <c r="AC396" s="25">
        <v>0</v>
      </c>
      <c r="AD396" s="26">
        <v>0</v>
      </c>
    </row>
    <row r="397" spans="1:31">
      <c r="A397" s="17">
        <v>42850</v>
      </c>
      <c r="B397" s="18">
        <v>0.33333333333333298</v>
      </c>
      <c r="C397" s="18">
        <v>0.58333333333333304</v>
      </c>
      <c r="D397" s="19">
        <v>22</v>
      </c>
      <c r="E397" s="19">
        <v>14</v>
      </c>
      <c r="F397" s="19">
        <v>23</v>
      </c>
      <c r="G397" s="5">
        <f>INDEX('Carta Psicrométrica'!B$3:AO$49,MATCH(datos!F397,'Carta Psicrométrica'!A$3:A$49,0),MATCH(datos!E397,'Carta Psicrométrica'!B$2:AO$2,0))</f>
        <v>1</v>
      </c>
      <c r="H397" s="20">
        <v>34</v>
      </c>
      <c r="I397" s="20">
        <v>21</v>
      </c>
      <c r="J397" s="6">
        <v>1014</v>
      </c>
      <c r="K397" s="6">
        <f t="shared" si="44"/>
        <v>760.5</v>
      </c>
      <c r="L397" s="21">
        <v>26</v>
      </c>
      <c r="M397" s="21">
        <v>27</v>
      </c>
      <c r="N397" s="21">
        <v>26</v>
      </c>
      <c r="O397" s="21">
        <v>23</v>
      </c>
      <c r="P397" s="21">
        <v>20</v>
      </c>
      <c r="Q397" s="22">
        <v>71</v>
      </c>
      <c r="R397" s="22">
        <v>56</v>
      </c>
      <c r="S397" s="23">
        <f t="shared" si="45"/>
        <v>15</v>
      </c>
      <c r="T397" s="22">
        <v>29</v>
      </c>
      <c r="U397" s="22">
        <v>15</v>
      </c>
      <c r="V397" s="24">
        <v>3</v>
      </c>
      <c r="W397" s="24" t="str">
        <f t="shared" si="43"/>
        <v>Brisa Leve</v>
      </c>
      <c r="X397" s="24" t="s">
        <v>49</v>
      </c>
      <c r="Y397" s="24">
        <f t="shared" si="39"/>
        <v>247.5</v>
      </c>
      <c r="Z397" s="25">
        <v>0</v>
      </c>
      <c r="AA397" s="25">
        <v>0</v>
      </c>
      <c r="AB397" s="25">
        <v>0</v>
      </c>
      <c r="AC397" s="25">
        <v>0</v>
      </c>
      <c r="AD397" s="26">
        <v>8</v>
      </c>
      <c r="AE397" s="26" t="s">
        <v>76</v>
      </c>
    </row>
    <row r="398" spans="1:31">
      <c r="A398" s="17">
        <v>42851</v>
      </c>
      <c r="B398" s="18">
        <v>0.33333333333333298</v>
      </c>
      <c r="C398" s="18">
        <v>0.58333333333333304</v>
      </c>
      <c r="D398" s="19">
        <v>16</v>
      </c>
      <c r="E398" s="19">
        <v>11</v>
      </c>
      <c r="F398" s="19">
        <v>16</v>
      </c>
      <c r="G398" s="5">
        <f>INDEX('Carta Psicrométrica'!B$3:AO$49,MATCH(datos!F398,'Carta Psicrométrica'!A$3:A$49,0),MATCH(datos!E398,'Carta Psicrométrica'!B$2:AO$2,0))</f>
        <v>0</v>
      </c>
      <c r="H398" s="20">
        <v>30</v>
      </c>
      <c r="I398" s="20">
        <v>13</v>
      </c>
      <c r="J398" s="6">
        <v>1015</v>
      </c>
      <c r="K398" s="6">
        <f t="shared" si="44"/>
        <v>761.25</v>
      </c>
      <c r="L398" s="21">
        <v>25</v>
      </c>
      <c r="M398" s="21">
        <v>26</v>
      </c>
      <c r="N398" s="21">
        <v>25</v>
      </c>
      <c r="O398" s="21">
        <v>22</v>
      </c>
      <c r="P398" s="21">
        <v>10</v>
      </c>
      <c r="Q398" s="22">
        <v>56</v>
      </c>
      <c r="R398" s="22">
        <v>44</v>
      </c>
      <c r="S398" s="23">
        <f t="shared" si="45"/>
        <v>12</v>
      </c>
      <c r="T398" s="22">
        <v>38</v>
      </c>
      <c r="U398" s="22">
        <v>11</v>
      </c>
      <c r="V398" s="24">
        <v>2</v>
      </c>
      <c r="W398" s="24" t="str">
        <f t="shared" si="43"/>
        <v>Brisa Suave</v>
      </c>
      <c r="X398" s="24" t="s">
        <v>47</v>
      </c>
      <c r="Y398" s="24">
        <f t="shared" si="39"/>
        <v>315</v>
      </c>
      <c r="Z398" s="25">
        <v>0</v>
      </c>
      <c r="AA398" s="25">
        <v>0</v>
      </c>
      <c r="AB398" s="25">
        <v>0</v>
      </c>
      <c r="AC398" s="25">
        <v>0</v>
      </c>
      <c r="AD398" s="26">
        <v>7</v>
      </c>
      <c r="AE398" s="26" t="s">
        <v>111</v>
      </c>
    </row>
    <row r="399" spans="1:31">
      <c r="A399" s="17">
        <v>42852</v>
      </c>
      <c r="B399" s="18">
        <v>0.33333333333333298</v>
      </c>
      <c r="C399" s="18">
        <v>0.58333333333333304</v>
      </c>
      <c r="D399" s="19">
        <v>19</v>
      </c>
      <c r="E399" s="19">
        <v>13</v>
      </c>
      <c r="F399" s="19">
        <v>20</v>
      </c>
      <c r="G399" s="5">
        <f>INDEX('Carta Psicrométrica'!B$3:AO$49,MATCH(datos!F399,'Carta Psicrométrica'!A$3:A$49,0),MATCH(datos!E399,'Carta Psicrométrica'!B$2:AO$2,0))</f>
        <v>0</v>
      </c>
      <c r="H399" s="20">
        <v>26</v>
      </c>
      <c r="I399" s="20">
        <v>15</v>
      </c>
      <c r="J399" s="6">
        <v>1015</v>
      </c>
      <c r="K399" s="6">
        <f t="shared" si="44"/>
        <v>761.25</v>
      </c>
      <c r="L399" s="21">
        <v>25</v>
      </c>
      <c r="M399" s="21">
        <v>26</v>
      </c>
      <c r="N399" s="21">
        <v>26</v>
      </c>
      <c r="O399" s="21">
        <v>24</v>
      </c>
      <c r="P399" s="21">
        <v>20</v>
      </c>
      <c r="Q399" s="22">
        <v>45</v>
      </c>
      <c r="R399" s="22">
        <v>35</v>
      </c>
      <c r="S399" s="23">
        <f t="shared" si="45"/>
        <v>10</v>
      </c>
      <c r="T399" s="22">
        <v>29</v>
      </c>
      <c r="U399" s="22">
        <v>12</v>
      </c>
      <c r="V399" s="24">
        <v>2</v>
      </c>
      <c r="W399" s="24" t="str">
        <f t="shared" si="43"/>
        <v>Brisa Suave</v>
      </c>
      <c r="X399" s="24" t="s">
        <v>49</v>
      </c>
      <c r="Y399" s="24">
        <f t="shared" si="39"/>
        <v>247.5</v>
      </c>
      <c r="Z399" s="25">
        <v>0</v>
      </c>
      <c r="AA399" s="25">
        <v>0</v>
      </c>
      <c r="AB399" s="25">
        <v>0</v>
      </c>
      <c r="AC399" s="25">
        <v>0</v>
      </c>
      <c r="AD399" s="26">
        <v>2</v>
      </c>
      <c r="AE399" s="26" t="s">
        <v>76</v>
      </c>
    </row>
    <row r="400" spans="1:31">
      <c r="A400" s="17">
        <v>42853</v>
      </c>
      <c r="B400" s="18">
        <v>0.33333333333333298</v>
      </c>
      <c r="C400" s="18">
        <v>0.58333333333333304</v>
      </c>
      <c r="D400" s="19">
        <v>20</v>
      </c>
      <c r="E400" s="19">
        <v>14</v>
      </c>
      <c r="F400" s="19">
        <v>22</v>
      </c>
      <c r="G400" s="5">
        <f>INDEX('Carta Psicrométrica'!B$3:AO$49,MATCH(datos!F400,'Carta Psicrométrica'!A$3:A$49,0),MATCH(datos!E400,'Carta Psicrométrica'!B$2:AO$2,0))</f>
        <v>0</v>
      </c>
      <c r="H400" s="20">
        <v>33</v>
      </c>
      <c r="I400" s="20">
        <v>15</v>
      </c>
      <c r="J400" s="6">
        <v>1014</v>
      </c>
      <c r="K400" s="6">
        <f t="shared" si="44"/>
        <v>760.5</v>
      </c>
      <c r="L400" s="21">
        <v>21</v>
      </c>
      <c r="M400" s="21">
        <v>21</v>
      </c>
      <c r="N400" s="21">
        <v>21</v>
      </c>
      <c r="O400" s="21">
        <v>19</v>
      </c>
      <c r="P400" s="21">
        <v>19</v>
      </c>
      <c r="Q400" s="22">
        <v>35</v>
      </c>
      <c r="R400" s="22">
        <v>25</v>
      </c>
      <c r="S400" s="23">
        <f t="shared" si="45"/>
        <v>10</v>
      </c>
      <c r="T400" s="22">
        <v>29</v>
      </c>
      <c r="U400" s="22">
        <v>12</v>
      </c>
      <c r="V400" s="24">
        <v>3</v>
      </c>
      <c r="W400" s="24" t="str">
        <f t="shared" si="43"/>
        <v>Brisa Leve</v>
      </c>
      <c r="X400" s="24" t="s">
        <v>49</v>
      </c>
      <c r="Y400" s="24">
        <f t="shared" si="39"/>
        <v>247.5</v>
      </c>
      <c r="Z400" s="25">
        <v>0</v>
      </c>
      <c r="AA400" s="25">
        <v>0</v>
      </c>
      <c r="AB400" s="25">
        <v>0</v>
      </c>
      <c r="AC400" s="25">
        <v>0</v>
      </c>
      <c r="AD400" s="26">
        <v>7</v>
      </c>
      <c r="AE400" s="26" t="s">
        <v>83</v>
      </c>
    </row>
    <row r="401" spans="1:31">
      <c r="A401" s="17">
        <v>42854</v>
      </c>
      <c r="B401" s="18">
        <v>0.33333333333333298</v>
      </c>
      <c r="C401" s="18">
        <v>0.58333333333333304</v>
      </c>
      <c r="D401" s="19">
        <v>8</v>
      </c>
      <c r="E401" s="19">
        <v>8</v>
      </c>
      <c r="F401" s="19">
        <v>9</v>
      </c>
      <c r="G401" s="5">
        <f>INDEX('Carta Psicrométrica'!B$3:AO$49,MATCH(datos!F401,'Carta Psicrométrica'!A$3:A$49,0),MATCH(datos!E401,'Carta Psicrométrica'!B$2:AO$2,0))</f>
        <v>1</v>
      </c>
      <c r="H401" s="20">
        <v>31</v>
      </c>
      <c r="I401" s="20">
        <v>8</v>
      </c>
      <c r="J401" s="6">
        <v>1018</v>
      </c>
      <c r="K401" s="6">
        <f t="shared" si="44"/>
        <v>763.5</v>
      </c>
      <c r="L401" s="21">
        <v>25</v>
      </c>
      <c r="M401" s="21">
        <v>26</v>
      </c>
      <c r="N401" s="21">
        <v>25</v>
      </c>
      <c r="O401" s="21">
        <v>24</v>
      </c>
      <c r="P401" s="21">
        <v>25</v>
      </c>
      <c r="Q401" s="22">
        <v>99</v>
      </c>
      <c r="R401" s="22">
        <v>89</v>
      </c>
      <c r="S401" s="23">
        <f t="shared" si="45"/>
        <v>17.620000000000005</v>
      </c>
      <c r="V401" s="24">
        <v>1</v>
      </c>
      <c r="W401" s="24" t="str">
        <f t="shared" si="43"/>
        <v>Ventolina</v>
      </c>
      <c r="X401" s="24" t="s">
        <v>58</v>
      </c>
      <c r="Y401" s="24">
        <f t="shared" si="39"/>
        <v>270</v>
      </c>
      <c r="Z401" s="25">
        <v>0.3</v>
      </c>
      <c r="AA401" s="25">
        <v>0.19600000000000001</v>
      </c>
      <c r="AB401" s="25">
        <v>7.62</v>
      </c>
      <c r="AC401" s="25">
        <v>5</v>
      </c>
      <c r="AD401" s="26">
        <v>8</v>
      </c>
      <c r="AE401" s="26" t="s">
        <v>83</v>
      </c>
    </row>
    <row r="402" spans="1:31">
      <c r="A402" s="17">
        <v>42855</v>
      </c>
      <c r="B402" s="18">
        <v>0.33333333333333298</v>
      </c>
      <c r="C402" s="18">
        <v>0.58333333333333304</v>
      </c>
      <c r="D402" s="19">
        <v>10</v>
      </c>
      <c r="E402" s="19">
        <v>9</v>
      </c>
      <c r="F402" s="19">
        <v>11</v>
      </c>
      <c r="G402" s="5">
        <f>INDEX('Carta Psicrométrica'!B$3:AO$49,MATCH(datos!F402,'Carta Psicrométrica'!A$3:A$49,0),MATCH(datos!E402,'Carta Psicrométrica'!B$2:AO$2,0))</f>
        <v>0</v>
      </c>
      <c r="H402" s="20">
        <v>19</v>
      </c>
      <c r="I402" s="20">
        <v>7</v>
      </c>
      <c r="J402" s="6">
        <v>1023</v>
      </c>
      <c r="K402" s="6">
        <f t="shared" si="44"/>
        <v>767.25</v>
      </c>
      <c r="L402" s="21">
        <v>16</v>
      </c>
      <c r="M402" s="21">
        <v>21</v>
      </c>
      <c r="N402" s="21">
        <v>22</v>
      </c>
      <c r="O402" s="21">
        <v>25</v>
      </c>
      <c r="P402" s="21">
        <v>26</v>
      </c>
      <c r="Q402" s="22">
        <v>90</v>
      </c>
      <c r="R402" s="22">
        <v>88</v>
      </c>
      <c r="S402" s="23">
        <f t="shared" si="45"/>
        <v>3.4959999999999951</v>
      </c>
      <c r="V402" s="24">
        <v>0</v>
      </c>
      <c r="W402" s="24" t="str">
        <f t="shared" si="43"/>
        <v>Calma</v>
      </c>
      <c r="X402" s="24" t="s">
        <v>47</v>
      </c>
      <c r="Y402" s="24">
        <f t="shared" si="39"/>
        <v>315</v>
      </c>
      <c r="Z402" s="25">
        <v>0.16</v>
      </c>
      <c r="AA402" s="25">
        <v>4.0640000000000001</v>
      </c>
      <c r="AB402" s="25">
        <v>1.496</v>
      </c>
      <c r="AC402" s="25">
        <v>38</v>
      </c>
      <c r="AD402" s="26">
        <v>0</v>
      </c>
    </row>
    <row r="403" spans="1:31">
      <c r="A403" s="17">
        <v>42856</v>
      </c>
      <c r="B403" s="18">
        <v>0.33333333333333298</v>
      </c>
      <c r="C403" s="18">
        <v>0.58333333333333304</v>
      </c>
      <c r="D403" s="19">
        <v>17</v>
      </c>
      <c r="E403" s="19">
        <v>10</v>
      </c>
      <c r="F403" s="19">
        <v>17</v>
      </c>
      <c r="G403" s="5">
        <f>INDEX('Carta Psicrométrica'!B$3:AO$49,MATCH(datos!F403,'Carta Psicrométrica'!A$3:A$49,0),MATCH(datos!E403,'Carta Psicrométrica'!B$2:AO$2,0))</f>
        <v>10</v>
      </c>
      <c r="H403" s="20">
        <v>25</v>
      </c>
      <c r="I403" s="20">
        <v>4</v>
      </c>
      <c r="J403" s="6">
        <v>1022</v>
      </c>
      <c r="K403" s="6">
        <f t="shared" si="44"/>
        <v>766.5</v>
      </c>
      <c r="L403" s="21">
        <v>21</v>
      </c>
      <c r="M403" s="21">
        <v>25</v>
      </c>
      <c r="N403" s="21">
        <v>24</v>
      </c>
      <c r="O403" s="21">
        <v>24</v>
      </c>
      <c r="P403" s="21">
        <v>22</v>
      </c>
      <c r="Q403" s="22">
        <v>88</v>
      </c>
      <c r="R403" s="22">
        <v>79</v>
      </c>
      <c r="S403" s="23">
        <f t="shared" si="45"/>
        <v>9</v>
      </c>
      <c r="V403" s="24">
        <v>3</v>
      </c>
      <c r="W403" s="24" t="str">
        <f t="shared" si="43"/>
        <v>Brisa Leve</v>
      </c>
      <c r="X403" s="24" t="s">
        <v>58</v>
      </c>
      <c r="Y403" s="24">
        <f t="shared" ref="Y403:Y466" si="46">IF(X403="N",0,IF(X403="NNE",22.5,IF(X403="NE",45,IF(X403="ENE",67.5,IF(X403="E",90,IF(X403="ESE",112.5,IF(X403="SE",135.5,IF(X403="SSE",157.5,IF(X403="S",180,IF(X403="SSW",202.5,IF(X403="SW",225,IF(X403="WSW",247.5,IF(X403="W",270,IF(X403="WNW",292.5,IF(X403="NW",315,IF(X403="NNW",337.5,"N/A"))))))))))))))))</f>
        <v>270</v>
      </c>
      <c r="Z403" s="25">
        <v>0</v>
      </c>
      <c r="AA403" s="25">
        <v>0</v>
      </c>
      <c r="AB403" s="25">
        <v>0</v>
      </c>
      <c r="AC403" s="25">
        <v>0</v>
      </c>
      <c r="AD403" s="26">
        <v>0</v>
      </c>
    </row>
    <row r="404" spans="1:31">
      <c r="A404" s="17">
        <v>42857</v>
      </c>
      <c r="B404" s="18">
        <v>0.33333333333333298</v>
      </c>
      <c r="C404" s="18">
        <v>0.58333333333333304</v>
      </c>
      <c r="D404" s="19">
        <v>20</v>
      </c>
      <c r="E404" s="19">
        <v>12</v>
      </c>
      <c r="F404" s="19">
        <v>20</v>
      </c>
      <c r="G404" s="5">
        <f>INDEX('Carta Psicrométrica'!B$3:AO$49,MATCH(datos!F404,'Carta Psicrométrica'!A$3:A$49,0),MATCH(datos!E404,'Carta Psicrométrica'!B$2:AO$2,0))</f>
        <v>5</v>
      </c>
      <c r="H404" s="20">
        <v>31</v>
      </c>
      <c r="I404" s="20">
        <v>12</v>
      </c>
      <c r="J404" s="6">
        <v>1019</v>
      </c>
      <c r="K404" s="6">
        <f t="shared" si="44"/>
        <v>764.25</v>
      </c>
      <c r="L404" s="21">
        <v>23</v>
      </c>
      <c r="M404" s="21">
        <v>25</v>
      </c>
      <c r="N404" s="21">
        <v>25</v>
      </c>
      <c r="O404" s="21">
        <v>24</v>
      </c>
      <c r="P404" s="21">
        <v>21</v>
      </c>
      <c r="Q404" s="22">
        <v>79</v>
      </c>
      <c r="R404" s="22">
        <v>70</v>
      </c>
      <c r="S404" s="23">
        <f t="shared" si="45"/>
        <v>9</v>
      </c>
      <c r="V404" s="24">
        <v>1</v>
      </c>
      <c r="W404" s="24" t="str">
        <f t="shared" si="43"/>
        <v>Ventolina</v>
      </c>
      <c r="X404" s="24" t="s">
        <v>49</v>
      </c>
      <c r="Y404" s="24">
        <f t="shared" si="46"/>
        <v>247.5</v>
      </c>
      <c r="Z404" s="25">
        <v>0</v>
      </c>
      <c r="AA404" s="25">
        <v>0</v>
      </c>
      <c r="AB404" s="25">
        <v>0</v>
      </c>
      <c r="AC404" s="25">
        <v>0</v>
      </c>
      <c r="AD404" s="26">
        <v>0</v>
      </c>
    </row>
    <row r="405" spans="1:31">
      <c r="A405" s="17">
        <v>42858</v>
      </c>
      <c r="B405" s="18">
        <v>0.33333333333333298</v>
      </c>
      <c r="C405" s="18">
        <v>0.58333333333333304</v>
      </c>
      <c r="D405" s="19">
        <v>21</v>
      </c>
      <c r="E405" s="19">
        <v>14</v>
      </c>
      <c r="F405" s="19">
        <v>21</v>
      </c>
      <c r="G405" s="5">
        <f>INDEX('Carta Psicrométrica'!B$3:AO$49,MATCH(datos!F405,'Carta Psicrométrica'!A$3:A$49,0),MATCH(datos!E405,'Carta Psicrométrica'!B$2:AO$2,0))</f>
        <v>0</v>
      </c>
      <c r="H405" s="20">
        <v>34</v>
      </c>
      <c r="I405" s="20">
        <v>17</v>
      </c>
      <c r="J405" s="6">
        <v>1018</v>
      </c>
      <c r="K405" s="6">
        <f t="shared" si="44"/>
        <v>763.5</v>
      </c>
      <c r="L405" s="21">
        <v>21</v>
      </c>
      <c r="M405" s="21">
        <v>22</v>
      </c>
      <c r="N405" s="21">
        <v>25</v>
      </c>
      <c r="O405" s="21">
        <v>24</v>
      </c>
      <c r="P405" s="21">
        <v>21</v>
      </c>
      <c r="Q405" s="22">
        <v>70</v>
      </c>
      <c r="R405" s="22">
        <v>60</v>
      </c>
      <c r="S405" s="23">
        <f t="shared" si="45"/>
        <v>10</v>
      </c>
      <c r="T405" s="22">
        <v>32</v>
      </c>
      <c r="U405" s="22">
        <v>14</v>
      </c>
      <c r="V405" s="24">
        <v>2</v>
      </c>
      <c r="W405" s="24" t="str">
        <f t="shared" si="43"/>
        <v>Brisa Suave</v>
      </c>
      <c r="X405" s="24" t="s">
        <v>58</v>
      </c>
      <c r="Y405" s="24">
        <f t="shared" si="46"/>
        <v>270</v>
      </c>
      <c r="Z405" s="25">
        <v>0</v>
      </c>
      <c r="AA405" s="25">
        <v>0</v>
      </c>
      <c r="AB405" s="25">
        <v>0</v>
      </c>
      <c r="AC405" s="25">
        <v>0</v>
      </c>
      <c r="AD405" s="26">
        <v>0</v>
      </c>
    </row>
    <row r="406" spans="1:31">
      <c r="A406" s="17">
        <v>42859</v>
      </c>
      <c r="B406" s="18">
        <v>0.33333333333333298</v>
      </c>
      <c r="C406" s="18">
        <v>0.58333333333333304</v>
      </c>
      <c r="D406" s="19">
        <v>16</v>
      </c>
      <c r="E406" s="19">
        <v>12</v>
      </c>
      <c r="F406" s="19">
        <v>16</v>
      </c>
      <c r="G406" s="5">
        <f>INDEX('Carta Psicrométrica'!B$3:AO$49,MATCH(datos!F406,'Carta Psicrométrica'!A$3:A$49,0),MATCH(datos!E406,'Carta Psicrométrica'!B$2:AO$2,0))</f>
        <v>0</v>
      </c>
      <c r="H406" s="20">
        <v>32</v>
      </c>
      <c r="I406" s="20">
        <v>13</v>
      </c>
      <c r="J406" s="6">
        <v>1022</v>
      </c>
      <c r="K406" s="6">
        <f t="shared" si="44"/>
        <v>766.5</v>
      </c>
      <c r="L406" s="21">
        <v>24</v>
      </c>
      <c r="M406" s="21">
        <v>25</v>
      </c>
      <c r="N406" s="21">
        <v>26</v>
      </c>
      <c r="O406" s="21">
        <v>25</v>
      </c>
      <c r="P406" s="21">
        <v>21</v>
      </c>
      <c r="Q406" s="22">
        <v>60</v>
      </c>
      <c r="R406" s="22">
        <v>51</v>
      </c>
      <c r="S406" s="23">
        <f t="shared" si="45"/>
        <v>9</v>
      </c>
      <c r="T406" s="22">
        <v>34</v>
      </c>
      <c r="U406" s="22">
        <v>13</v>
      </c>
      <c r="V406" s="24">
        <v>2</v>
      </c>
      <c r="W406" s="24" t="str">
        <f t="shared" si="43"/>
        <v>Brisa Suave</v>
      </c>
      <c r="X406" s="24" t="s">
        <v>53</v>
      </c>
      <c r="Y406" s="24">
        <f t="shared" si="46"/>
        <v>22.5</v>
      </c>
      <c r="Z406" s="25">
        <v>0</v>
      </c>
      <c r="AA406" s="25">
        <v>0</v>
      </c>
      <c r="AB406" s="25">
        <v>0</v>
      </c>
      <c r="AC406" s="25">
        <v>0</v>
      </c>
      <c r="AD406" s="26">
        <v>3</v>
      </c>
      <c r="AE406" s="26" t="s">
        <v>76</v>
      </c>
    </row>
    <row r="407" spans="1:31">
      <c r="A407" s="17">
        <v>42860</v>
      </c>
      <c r="B407" s="18">
        <v>0.33333333333333298</v>
      </c>
      <c r="C407" s="18">
        <v>0.58333333333333304</v>
      </c>
      <c r="D407" s="19">
        <v>20</v>
      </c>
      <c r="E407" s="19">
        <v>14</v>
      </c>
      <c r="F407" s="19">
        <v>21</v>
      </c>
      <c r="G407" s="5">
        <f>INDEX('Carta Psicrométrica'!B$3:AO$49,MATCH(datos!F407,'Carta Psicrométrica'!A$3:A$49,0),MATCH(datos!E407,'Carta Psicrométrica'!B$2:AO$2,0))</f>
        <v>0</v>
      </c>
      <c r="H407" s="20">
        <v>32</v>
      </c>
      <c r="I407" s="20">
        <v>12</v>
      </c>
      <c r="J407" s="6">
        <v>1022</v>
      </c>
      <c r="K407" s="6">
        <f t="shared" si="44"/>
        <v>766.5</v>
      </c>
      <c r="L407" s="21">
        <v>25</v>
      </c>
      <c r="M407" s="21">
        <v>26</v>
      </c>
      <c r="N407" s="21">
        <v>25</v>
      </c>
      <c r="O407" s="21">
        <v>23</v>
      </c>
      <c r="P407" s="21">
        <v>23</v>
      </c>
      <c r="Q407" s="22">
        <v>51</v>
      </c>
      <c r="R407" s="22">
        <v>43</v>
      </c>
      <c r="S407" s="23">
        <f t="shared" si="45"/>
        <v>8</v>
      </c>
      <c r="T407" s="22">
        <v>34</v>
      </c>
      <c r="U407" s="22">
        <v>11</v>
      </c>
      <c r="V407" s="24">
        <v>2</v>
      </c>
      <c r="W407" s="24" t="str">
        <f t="shared" si="43"/>
        <v>Brisa Suave</v>
      </c>
      <c r="X407" s="24" t="s">
        <v>53</v>
      </c>
      <c r="Y407" s="24">
        <f t="shared" si="46"/>
        <v>22.5</v>
      </c>
      <c r="Z407" s="25">
        <v>0</v>
      </c>
      <c r="AA407" s="25">
        <v>0</v>
      </c>
      <c r="AB407" s="25">
        <v>0</v>
      </c>
      <c r="AC407" s="25">
        <v>0</v>
      </c>
      <c r="AD407" s="26">
        <v>0</v>
      </c>
    </row>
    <row r="408" spans="1:31">
      <c r="A408" s="17">
        <v>42861</v>
      </c>
      <c r="B408" s="18">
        <v>0.33333333333333298</v>
      </c>
      <c r="C408" s="18">
        <v>0.58333333333333304</v>
      </c>
      <c r="D408" s="19">
        <v>22</v>
      </c>
      <c r="E408" s="19">
        <v>15</v>
      </c>
      <c r="F408" s="19">
        <v>22</v>
      </c>
      <c r="G408" s="5">
        <f>INDEX('Carta Psicrométrica'!B$3:AO$49,MATCH(datos!F408,'Carta Psicrométrica'!A$3:A$49,0),MATCH(datos!E408,'Carta Psicrométrica'!B$2:AO$2,0))</f>
        <v>0</v>
      </c>
      <c r="H408" s="20">
        <v>36</v>
      </c>
      <c r="I408" s="20">
        <v>15</v>
      </c>
      <c r="J408" s="6">
        <v>1018</v>
      </c>
      <c r="K408" s="6">
        <f t="shared" si="44"/>
        <v>763.5</v>
      </c>
      <c r="L408" s="21">
        <v>26</v>
      </c>
      <c r="M408" s="21">
        <v>27</v>
      </c>
      <c r="N408" s="21">
        <v>25</v>
      </c>
      <c r="O408" s="21">
        <v>23</v>
      </c>
      <c r="P408" s="21">
        <v>21</v>
      </c>
      <c r="Q408" s="22">
        <v>100</v>
      </c>
      <c r="R408" s="22">
        <v>90</v>
      </c>
      <c r="S408" s="23">
        <f t="shared" si="45"/>
        <v>10</v>
      </c>
      <c r="T408" s="22">
        <v>35</v>
      </c>
      <c r="U408" s="22">
        <v>12</v>
      </c>
      <c r="V408" s="24">
        <v>1</v>
      </c>
      <c r="W408" s="24" t="str">
        <f t="shared" si="43"/>
        <v>Ventolina</v>
      </c>
      <c r="X408" s="24" t="s">
        <v>53</v>
      </c>
      <c r="Y408" s="24">
        <f t="shared" si="46"/>
        <v>22.5</v>
      </c>
      <c r="Z408" s="25">
        <v>0</v>
      </c>
      <c r="AA408" s="25">
        <v>0</v>
      </c>
      <c r="AB408" s="25">
        <v>0</v>
      </c>
      <c r="AC408" s="25">
        <v>0</v>
      </c>
      <c r="AD408" s="26">
        <v>4</v>
      </c>
      <c r="AE408" s="26" t="s">
        <v>76</v>
      </c>
    </row>
    <row r="409" spans="1:31">
      <c r="A409" s="17">
        <v>42862</v>
      </c>
      <c r="B409" s="18">
        <v>0.33333333333333298</v>
      </c>
      <c r="C409" s="18">
        <v>0.58333333333333304</v>
      </c>
      <c r="D409" s="19">
        <v>23</v>
      </c>
      <c r="E409" s="19">
        <v>15</v>
      </c>
      <c r="F409" s="19">
        <v>23</v>
      </c>
      <c r="G409" s="5">
        <f>INDEX('Carta Psicrométrica'!B$3:AO$49,MATCH(datos!F409,'Carta Psicrométrica'!A$3:A$49,0),MATCH(datos!E409,'Carta Psicrométrica'!B$2:AO$2,0))</f>
        <v>0</v>
      </c>
      <c r="H409" s="20">
        <v>37</v>
      </c>
      <c r="I409" s="20">
        <v>19</v>
      </c>
      <c r="J409" s="6">
        <v>1015</v>
      </c>
      <c r="K409" s="6">
        <f t="shared" si="44"/>
        <v>761.25</v>
      </c>
      <c r="L409" s="21">
        <v>27</v>
      </c>
      <c r="M409" s="21">
        <v>27</v>
      </c>
      <c r="N409" s="21">
        <v>26</v>
      </c>
      <c r="O409" s="21">
        <v>29</v>
      </c>
      <c r="P409" s="21">
        <v>22</v>
      </c>
      <c r="Q409" s="22">
        <v>90</v>
      </c>
      <c r="R409" s="22">
        <v>79</v>
      </c>
      <c r="S409" s="23">
        <f t="shared" si="45"/>
        <v>11.507999999999996</v>
      </c>
      <c r="T409" s="22">
        <v>33</v>
      </c>
      <c r="U409" s="22">
        <v>16</v>
      </c>
      <c r="V409" s="24">
        <v>1</v>
      </c>
      <c r="W409" s="24" t="str">
        <f t="shared" si="43"/>
        <v>Ventolina</v>
      </c>
      <c r="X409" s="24" t="s">
        <v>49</v>
      </c>
      <c r="Y409" s="24">
        <f t="shared" si="46"/>
        <v>247.5</v>
      </c>
      <c r="Z409" s="25">
        <v>0.2</v>
      </c>
      <c r="AA409" s="25">
        <v>0.1</v>
      </c>
      <c r="AB409" s="25">
        <v>0.50800000000000001</v>
      </c>
      <c r="AC409" s="25">
        <v>0.254</v>
      </c>
      <c r="AD409" s="26">
        <v>0</v>
      </c>
    </row>
    <row r="410" spans="1:31">
      <c r="A410" s="17">
        <v>42863</v>
      </c>
      <c r="B410" s="18">
        <v>0.33333333333333298</v>
      </c>
      <c r="C410" s="18">
        <v>0.58333333333333304</v>
      </c>
      <c r="D410" s="19">
        <v>21</v>
      </c>
      <c r="E410" s="19">
        <v>15</v>
      </c>
      <c r="F410" s="19">
        <v>21</v>
      </c>
      <c r="G410" s="5">
        <f>INDEX('Carta Psicrométrica'!B$3:AO$49,MATCH(datos!F410,'Carta Psicrométrica'!A$3:A$49,0),MATCH(datos!E410,'Carta Psicrométrica'!B$2:AO$2,0))</f>
        <v>0</v>
      </c>
      <c r="H410" s="20">
        <v>35</v>
      </c>
      <c r="I410" s="20">
        <v>18</v>
      </c>
      <c r="J410" s="6">
        <v>1015</v>
      </c>
      <c r="K410" s="6">
        <f t="shared" si="44"/>
        <v>761.25</v>
      </c>
      <c r="L410" s="21">
        <v>27</v>
      </c>
      <c r="M410" s="21">
        <v>28</v>
      </c>
      <c r="N410" s="21">
        <v>27</v>
      </c>
      <c r="O410" s="21">
        <v>24</v>
      </c>
      <c r="P410" s="21">
        <v>22</v>
      </c>
      <c r="Q410" s="22">
        <v>79</v>
      </c>
      <c r="R410" s="22">
        <v>67</v>
      </c>
      <c r="S410" s="23">
        <f t="shared" si="45"/>
        <v>12</v>
      </c>
      <c r="T410" s="22">
        <v>34</v>
      </c>
      <c r="U410" s="22">
        <v>14</v>
      </c>
      <c r="V410" s="24">
        <v>1</v>
      </c>
      <c r="W410" s="24" t="str">
        <f t="shared" si="43"/>
        <v>Ventolina</v>
      </c>
      <c r="X410" s="24" t="s">
        <v>60</v>
      </c>
      <c r="Y410" s="24">
        <f t="shared" si="46"/>
        <v>292.5</v>
      </c>
      <c r="Z410" s="25">
        <v>0</v>
      </c>
      <c r="AA410" s="25">
        <v>0</v>
      </c>
      <c r="AB410" s="25">
        <v>0</v>
      </c>
      <c r="AC410" s="25">
        <v>0</v>
      </c>
      <c r="AD410" s="26">
        <v>0</v>
      </c>
    </row>
    <row r="411" spans="1:31">
      <c r="A411" s="17">
        <v>42864</v>
      </c>
      <c r="B411" s="18">
        <v>0.33333333333333298</v>
      </c>
      <c r="C411" s="18">
        <v>0.58333333333333304</v>
      </c>
      <c r="D411" s="19">
        <v>20</v>
      </c>
      <c r="E411" s="19">
        <v>14</v>
      </c>
      <c r="F411" s="19">
        <v>20</v>
      </c>
      <c r="G411" s="5">
        <f>INDEX('Carta Psicrométrica'!B$3:AO$49,MATCH(datos!F411,'Carta Psicrométrica'!A$3:A$49,0),MATCH(datos!E411,'Carta Psicrométrica'!B$2:AO$2,0))</f>
        <v>0</v>
      </c>
      <c r="H411" s="20">
        <v>33</v>
      </c>
      <c r="I411" s="20">
        <v>16</v>
      </c>
      <c r="J411" s="6">
        <v>1015</v>
      </c>
      <c r="K411" s="6">
        <f t="shared" si="44"/>
        <v>761.25</v>
      </c>
      <c r="L411" s="21">
        <v>27</v>
      </c>
      <c r="M411" s="21">
        <v>28</v>
      </c>
      <c r="N411" s="21">
        <v>26</v>
      </c>
      <c r="O411" s="21">
        <v>24</v>
      </c>
      <c r="P411" s="21">
        <v>21</v>
      </c>
      <c r="Q411" s="22">
        <v>67</v>
      </c>
      <c r="R411" s="22">
        <v>57</v>
      </c>
      <c r="S411" s="23">
        <f t="shared" si="45"/>
        <v>10</v>
      </c>
      <c r="T411" s="22">
        <v>34</v>
      </c>
      <c r="U411" s="22">
        <v>14</v>
      </c>
      <c r="V411" s="24">
        <v>4</v>
      </c>
      <c r="W411" s="24" t="str">
        <f t="shared" si="43"/>
        <v>Brisa Moderada</v>
      </c>
      <c r="X411" s="24" t="s">
        <v>60</v>
      </c>
      <c r="Y411" s="24">
        <f t="shared" si="46"/>
        <v>292.5</v>
      </c>
      <c r="Z411" s="25">
        <v>0</v>
      </c>
      <c r="AA411" s="25">
        <v>0</v>
      </c>
      <c r="AB411" s="25">
        <v>0</v>
      </c>
      <c r="AC411" s="25">
        <v>0</v>
      </c>
      <c r="AD411" s="26">
        <v>0</v>
      </c>
    </row>
    <row r="412" spans="1:31">
      <c r="A412" s="17">
        <v>42865</v>
      </c>
      <c r="B412" s="18">
        <v>0.33333333333333298</v>
      </c>
      <c r="C412" s="18">
        <v>0.58333333333333304</v>
      </c>
      <c r="D412" s="19">
        <v>15</v>
      </c>
      <c r="E412" s="19">
        <v>11</v>
      </c>
      <c r="F412" s="19">
        <v>16</v>
      </c>
      <c r="G412" s="5">
        <f>INDEX('Carta Psicrométrica'!B$3:AO$49,MATCH(datos!F412,'Carta Psicrométrica'!A$3:A$49,0),MATCH(datos!E412,'Carta Psicrométrica'!B$2:AO$2,0))</f>
        <v>0</v>
      </c>
      <c r="H412" s="20">
        <v>30</v>
      </c>
      <c r="I412" s="20">
        <v>11</v>
      </c>
      <c r="J412" s="6">
        <v>1018</v>
      </c>
      <c r="K412" s="6">
        <f t="shared" si="44"/>
        <v>763.5</v>
      </c>
      <c r="L412" s="21">
        <v>25</v>
      </c>
      <c r="M412" s="21">
        <v>28</v>
      </c>
      <c r="N412" s="21">
        <v>26</v>
      </c>
      <c r="O412" s="21">
        <v>24</v>
      </c>
      <c r="P412" s="21">
        <v>23</v>
      </c>
      <c r="Q412" s="22">
        <v>57</v>
      </c>
      <c r="R412" s="22">
        <v>47</v>
      </c>
      <c r="S412" s="23">
        <f t="shared" si="45"/>
        <v>10</v>
      </c>
      <c r="T412" s="22">
        <v>14</v>
      </c>
      <c r="U412" s="22">
        <v>5</v>
      </c>
      <c r="V412" s="24">
        <v>5</v>
      </c>
      <c r="W412" s="24" t="str">
        <f t="shared" si="43"/>
        <v>Brisa Fresca</v>
      </c>
      <c r="X412" s="24" t="s">
        <v>60</v>
      </c>
      <c r="Y412" s="24">
        <f t="shared" si="46"/>
        <v>292.5</v>
      </c>
      <c r="Z412" s="25">
        <v>0</v>
      </c>
      <c r="AA412" s="25">
        <v>0</v>
      </c>
      <c r="AB412" s="25">
        <v>0</v>
      </c>
      <c r="AC412" s="25">
        <v>0</v>
      </c>
      <c r="AD412" s="26">
        <v>7</v>
      </c>
      <c r="AE412" s="26" t="s">
        <v>97</v>
      </c>
    </row>
    <row r="413" spans="1:31">
      <c r="A413" s="17">
        <v>42866</v>
      </c>
      <c r="B413" s="18">
        <v>0.33333333333333298</v>
      </c>
      <c r="C413" s="18">
        <v>0.58333333333333304</v>
      </c>
      <c r="D413" s="19">
        <v>16</v>
      </c>
      <c r="E413" s="19">
        <v>11</v>
      </c>
      <c r="F413" s="19">
        <v>16</v>
      </c>
      <c r="G413" s="5">
        <f>INDEX('Carta Psicrométrica'!B$3:AO$49,MATCH(datos!F413,'Carta Psicrométrica'!A$3:A$49,0),MATCH(datos!E413,'Carta Psicrométrica'!B$2:AO$2,0))</f>
        <v>0</v>
      </c>
      <c r="H413" s="20">
        <v>24</v>
      </c>
      <c r="I413" s="20">
        <v>12</v>
      </c>
      <c r="J413" s="6">
        <v>1019</v>
      </c>
      <c r="K413" s="6">
        <f t="shared" ref="K413" si="47">J413*0.75</f>
        <v>764.25</v>
      </c>
      <c r="L413" s="21">
        <v>24</v>
      </c>
      <c r="M413" s="21">
        <v>26</v>
      </c>
      <c r="N413" s="21">
        <v>26</v>
      </c>
      <c r="O413" s="21">
        <v>23</v>
      </c>
      <c r="P413" s="21">
        <v>21</v>
      </c>
      <c r="Q413" s="22">
        <v>47</v>
      </c>
      <c r="R413" s="22">
        <v>40</v>
      </c>
      <c r="S413" s="23">
        <f t="shared" si="45"/>
        <v>7</v>
      </c>
      <c r="T413" s="22">
        <v>28</v>
      </c>
      <c r="U413" s="22">
        <v>11</v>
      </c>
      <c r="V413" s="24">
        <v>3</v>
      </c>
      <c r="W413" s="24" t="str">
        <f t="shared" si="43"/>
        <v>Brisa Leve</v>
      </c>
      <c r="X413" s="24" t="s">
        <v>49</v>
      </c>
      <c r="Y413" s="24">
        <f t="shared" si="46"/>
        <v>247.5</v>
      </c>
      <c r="Z413" s="25">
        <v>0</v>
      </c>
      <c r="AA413" s="25">
        <v>0</v>
      </c>
      <c r="AB413" s="25">
        <v>0</v>
      </c>
      <c r="AC413" s="25">
        <v>0</v>
      </c>
      <c r="AD413" s="26">
        <v>0</v>
      </c>
    </row>
    <row r="414" spans="1:31">
      <c r="A414" s="17">
        <v>42867</v>
      </c>
      <c r="B414" s="18">
        <v>0.33333333333333298</v>
      </c>
      <c r="C414" s="18">
        <v>0.58333333333333304</v>
      </c>
      <c r="D414" s="19">
        <v>19</v>
      </c>
      <c r="E414" s="19">
        <v>15</v>
      </c>
      <c r="F414" s="19">
        <v>19</v>
      </c>
      <c r="G414" s="5">
        <f>INDEX('Carta Psicrométrica'!B$3:AO$49,MATCH(datos!F414,'Carta Psicrométrica'!A$3:A$49,0),MATCH(datos!E414,'Carta Psicrométrica'!B$2:AO$2,0))</f>
        <v>0</v>
      </c>
      <c r="H414" s="20">
        <v>29</v>
      </c>
      <c r="I414" s="20">
        <v>15</v>
      </c>
      <c r="J414" s="6">
        <v>1021</v>
      </c>
      <c r="K414" s="6">
        <v>766</v>
      </c>
      <c r="L414" s="21">
        <v>26</v>
      </c>
      <c r="M414" s="21">
        <v>27</v>
      </c>
      <c r="N414" s="21">
        <v>26</v>
      </c>
      <c r="O414" s="21">
        <v>24</v>
      </c>
      <c r="P414" s="21">
        <v>22</v>
      </c>
      <c r="Q414" s="22">
        <v>40</v>
      </c>
      <c r="R414" s="22">
        <v>32</v>
      </c>
      <c r="S414" s="23">
        <f t="shared" si="45"/>
        <v>8</v>
      </c>
      <c r="T414" s="22">
        <v>34</v>
      </c>
      <c r="U414" s="22">
        <v>14</v>
      </c>
      <c r="V414" s="24">
        <v>2</v>
      </c>
      <c r="W414" s="24" t="str">
        <f t="shared" si="43"/>
        <v>Brisa Suave</v>
      </c>
      <c r="X414" s="24" t="s">
        <v>60</v>
      </c>
      <c r="Y414" s="24">
        <f t="shared" si="46"/>
        <v>292.5</v>
      </c>
      <c r="Z414" s="25">
        <v>0</v>
      </c>
      <c r="AA414" s="25">
        <v>0</v>
      </c>
      <c r="AB414" s="25">
        <v>0</v>
      </c>
      <c r="AC414" s="25">
        <v>0</v>
      </c>
      <c r="AD414" s="26">
        <v>0</v>
      </c>
    </row>
    <row r="415" spans="1:31">
      <c r="A415" s="17">
        <v>42868</v>
      </c>
      <c r="B415" s="18">
        <v>0.33333333333333298</v>
      </c>
      <c r="C415" s="18">
        <v>0.58333333333333304</v>
      </c>
      <c r="D415" s="19">
        <v>22</v>
      </c>
      <c r="E415" s="19">
        <v>16</v>
      </c>
      <c r="F415" s="19">
        <v>23</v>
      </c>
      <c r="G415" s="5">
        <f>INDEX('Carta Psicrométrica'!B$3:AO$49,MATCH(datos!F415,'Carta Psicrométrica'!A$3:A$49,0),MATCH(datos!E415,'Carta Psicrométrica'!B$2:AO$2,0))</f>
        <v>0</v>
      </c>
      <c r="H415" s="20">
        <v>33</v>
      </c>
      <c r="I415" s="20">
        <v>22</v>
      </c>
      <c r="J415" s="6">
        <v>1014</v>
      </c>
      <c r="K415" s="6">
        <f t="shared" ref="K415:K446" si="48">J415*0.75</f>
        <v>760.5</v>
      </c>
      <c r="L415" s="21">
        <v>27</v>
      </c>
      <c r="M415" s="21">
        <v>28</v>
      </c>
      <c r="N415" s="21">
        <v>27</v>
      </c>
      <c r="O415" s="21">
        <v>25</v>
      </c>
      <c r="P415" s="21">
        <v>22</v>
      </c>
      <c r="Q415" s="22">
        <v>100</v>
      </c>
      <c r="R415" s="22">
        <v>91</v>
      </c>
      <c r="S415" s="23">
        <f t="shared" si="45"/>
        <v>9</v>
      </c>
      <c r="T415" s="22">
        <v>35</v>
      </c>
      <c r="U415" s="22">
        <v>16</v>
      </c>
      <c r="V415" s="24">
        <v>2</v>
      </c>
      <c r="W415" s="24" t="str">
        <f t="shared" si="43"/>
        <v>Brisa Suave</v>
      </c>
      <c r="X415" s="24" t="s">
        <v>60</v>
      </c>
      <c r="Y415" s="24">
        <f t="shared" si="46"/>
        <v>292.5</v>
      </c>
      <c r="Z415" s="25">
        <v>0</v>
      </c>
      <c r="AA415" s="25">
        <v>0</v>
      </c>
      <c r="AB415" s="25">
        <v>0</v>
      </c>
      <c r="AC415" s="25">
        <v>0</v>
      </c>
      <c r="AD415" s="26">
        <v>1</v>
      </c>
      <c r="AE415" s="26" t="s">
        <v>103</v>
      </c>
    </row>
    <row r="416" spans="1:31">
      <c r="A416" s="17">
        <v>42869</v>
      </c>
      <c r="B416" s="18">
        <v>0.33333333333333298</v>
      </c>
      <c r="C416" s="18">
        <v>0.58333333333333304</v>
      </c>
      <c r="D416" s="19">
        <v>24</v>
      </c>
      <c r="E416" s="19">
        <v>26</v>
      </c>
      <c r="F416" s="19">
        <v>24</v>
      </c>
      <c r="G416" s="5">
        <f>INDEX('Carta Psicrométrica'!B$3:AO$49,MATCH(datos!F416,'Carta Psicrométrica'!A$3:A$49,0),MATCH(datos!E416,'Carta Psicrométrica'!B$2:AO$2,0))</f>
        <v>0</v>
      </c>
      <c r="H416" s="20">
        <v>38</v>
      </c>
      <c r="I416" s="20">
        <v>14</v>
      </c>
      <c r="J416" s="6">
        <v>1016</v>
      </c>
      <c r="K416" s="6">
        <f t="shared" si="48"/>
        <v>762</v>
      </c>
      <c r="L416" s="21">
        <v>28</v>
      </c>
      <c r="M416" s="21">
        <v>29</v>
      </c>
      <c r="N416" s="21">
        <v>28</v>
      </c>
      <c r="O416" s="21">
        <v>25</v>
      </c>
      <c r="P416" s="21">
        <v>22</v>
      </c>
      <c r="Q416" s="22">
        <v>91</v>
      </c>
      <c r="R416" s="22">
        <v>79</v>
      </c>
      <c r="S416" s="23">
        <v>12</v>
      </c>
      <c r="T416" s="22">
        <v>34</v>
      </c>
      <c r="U416" s="22">
        <v>17</v>
      </c>
      <c r="V416" s="24">
        <v>0</v>
      </c>
      <c r="W416" s="24" t="str">
        <f t="shared" si="43"/>
        <v>Calma</v>
      </c>
      <c r="X416" s="24" t="s">
        <v>58</v>
      </c>
      <c r="Y416" s="24">
        <f t="shared" si="46"/>
        <v>270</v>
      </c>
      <c r="Z416" s="25">
        <v>0</v>
      </c>
      <c r="AA416" s="25">
        <v>0</v>
      </c>
      <c r="AB416" s="25">
        <v>0</v>
      </c>
      <c r="AC416" s="25">
        <v>0</v>
      </c>
      <c r="AD416" s="26">
        <v>0</v>
      </c>
    </row>
    <row r="417" spans="1:31">
      <c r="A417" s="17">
        <v>42870</v>
      </c>
      <c r="B417" s="18">
        <v>0.33333333333333298</v>
      </c>
      <c r="C417" s="18">
        <v>0.58333333333333304</v>
      </c>
      <c r="D417" s="19">
        <v>24</v>
      </c>
      <c r="E417" s="19">
        <v>15</v>
      </c>
      <c r="F417" s="19">
        <v>25</v>
      </c>
      <c r="G417" s="5">
        <f>INDEX('Carta Psicrométrica'!B$3:AO$49,MATCH(datos!F417,'Carta Psicrométrica'!A$3:A$49,0),MATCH(datos!E417,'Carta Psicrométrica'!B$2:AO$2,0))</f>
        <v>1</v>
      </c>
      <c r="H417" s="20">
        <v>36</v>
      </c>
      <c r="I417" s="20">
        <v>22</v>
      </c>
      <c r="J417" s="6">
        <v>1016</v>
      </c>
      <c r="K417" s="6">
        <f t="shared" si="48"/>
        <v>762</v>
      </c>
      <c r="L417" s="21">
        <v>28</v>
      </c>
      <c r="M417" s="21">
        <v>29</v>
      </c>
      <c r="N417" s="21">
        <v>29</v>
      </c>
      <c r="O417" s="21">
        <v>26</v>
      </c>
      <c r="P417" s="21">
        <v>24</v>
      </c>
      <c r="Q417" s="22">
        <v>79</v>
      </c>
      <c r="R417" s="22">
        <v>65</v>
      </c>
      <c r="S417" s="23">
        <f t="shared" ref="S417:S448" si="49">IF(AB417=0,Q417-R417,Q417-(R417-AB417))</f>
        <v>14</v>
      </c>
      <c r="T417" s="22">
        <v>33</v>
      </c>
      <c r="U417" s="22">
        <v>15</v>
      </c>
      <c r="V417" s="24">
        <v>2</v>
      </c>
      <c r="W417" s="24" t="str">
        <f t="shared" si="43"/>
        <v>Brisa Suave</v>
      </c>
      <c r="X417" s="24" t="s">
        <v>58</v>
      </c>
      <c r="Y417" s="24">
        <f t="shared" si="46"/>
        <v>270</v>
      </c>
      <c r="Z417" s="25">
        <v>0</v>
      </c>
      <c r="AA417" s="25">
        <v>0</v>
      </c>
      <c r="AB417" s="25">
        <v>0</v>
      </c>
      <c r="AC417" s="25">
        <v>0</v>
      </c>
      <c r="AD417" s="26">
        <v>4</v>
      </c>
      <c r="AE417" s="26" t="s">
        <v>74</v>
      </c>
    </row>
    <row r="418" spans="1:31">
      <c r="A418" s="17">
        <v>42871</v>
      </c>
      <c r="B418" s="18">
        <v>0.33333333333333298</v>
      </c>
      <c r="C418" s="18">
        <v>0.58333333333333304</v>
      </c>
      <c r="D418" s="19">
        <v>21</v>
      </c>
      <c r="E418" s="19">
        <v>15</v>
      </c>
      <c r="F418" s="19">
        <v>22</v>
      </c>
      <c r="G418" s="5">
        <f>INDEX('Carta Psicrométrica'!B$3:AO$49,MATCH(datos!F418,'Carta Psicrométrica'!A$3:A$49,0),MATCH(datos!E418,'Carta Psicrométrica'!B$2:AO$2,0))</f>
        <v>0</v>
      </c>
      <c r="H418" s="20">
        <v>34</v>
      </c>
      <c r="I418" s="20">
        <v>18</v>
      </c>
      <c r="J418" s="6">
        <v>1015</v>
      </c>
      <c r="K418" s="6">
        <f t="shared" si="48"/>
        <v>761.25</v>
      </c>
      <c r="L418" s="21">
        <v>28</v>
      </c>
      <c r="M418" s="21">
        <v>30</v>
      </c>
      <c r="N418" s="21">
        <v>29</v>
      </c>
      <c r="O418" s="21">
        <v>25</v>
      </c>
      <c r="P418" s="21">
        <v>23</v>
      </c>
      <c r="Q418" s="22">
        <v>65</v>
      </c>
      <c r="R418" s="22">
        <v>54</v>
      </c>
      <c r="S418" s="23">
        <f t="shared" si="49"/>
        <v>11</v>
      </c>
      <c r="T418" s="22">
        <v>34</v>
      </c>
      <c r="U418" s="22">
        <v>15</v>
      </c>
      <c r="V418" s="24">
        <v>3</v>
      </c>
      <c r="W418" s="24" t="str">
        <f t="shared" si="43"/>
        <v>Brisa Leve</v>
      </c>
      <c r="X418" s="24" t="s">
        <v>60</v>
      </c>
      <c r="Y418" s="24">
        <f t="shared" si="46"/>
        <v>292.5</v>
      </c>
      <c r="Z418" s="25">
        <v>0</v>
      </c>
      <c r="AA418" s="25">
        <v>0</v>
      </c>
      <c r="AB418" s="25">
        <v>0</v>
      </c>
      <c r="AC418" s="25">
        <v>0</v>
      </c>
      <c r="AD418" s="26">
        <v>0</v>
      </c>
    </row>
    <row r="419" spans="1:31">
      <c r="A419" s="17">
        <v>42872</v>
      </c>
      <c r="B419" s="18">
        <v>0.33333333333333298</v>
      </c>
      <c r="C419" s="18">
        <v>0.58333333333333304</v>
      </c>
      <c r="D419" s="19">
        <v>16</v>
      </c>
      <c r="E419" s="19">
        <v>10</v>
      </c>
      <c r="F419" s="19">
        <v>16</v>
      </c>
      <c r="G419" s="5">
        <f>INDEX('Carta Psicrométrica'!B$3:AO$49,MATCH(datos!F419,'Carta Psicrométrica'!A$3:A$49,0),MATCH(datos!E419,'Carta Psicrométrica'!B$2:AO$2,0))</f>
        <v>7</v>
      </c>
      <c r="H419" s="20">
        <v>29</v>
      </c>
      <c r="I419" s="20">
        <v>11</v>
      </c>
      <c r="J419" s="6">
        <v>1016</v>
      </c>
      <c r="K419" s="6">
        <f t="shared" si="48"/>
        <v>762</v>
      </c>
      <c r="L419" s="21">
        <v>25</v>
      </c>
      <c r="M419" s="21">
        <v>28</v>
      </c>
      <c r="N419" s="21">
        <v>29</v>
      </c>
      <c r="O419" s="21">
        <v>27</v>
      </c>
      <c r="P419" s="21">
        <v>23</v>
      </c>
      <c r="Q419" s="22">
        <v>54</v>
      </c>
      <c r="R419" s="22">
        <v>45</v>
      </c>
      <c r="S419" s="23">
        <f t="shared" si="49"/>
        <v>9</v>
      </c>
      <c r="T419" s="22">
        <v>28</v>
      </c>
      <c r="U419" s="22">
        <v>8</v>
      </c>
      <c r="V419" s="24">
        <v>4</v>
      </c>
      <c r="W419" s="24" t="str">
        <f t="shared" si="43"/>
        <v>Brisa Moderada</v>
      </c>
      <c r="X419" s="24" t="s">
        <v>58</v>
      </c>
      <c r="Y419" s="24">
        <f t="shared" si="46"/>
        <v>270</v>
      </c>
      <c r="Z419" s="25">
        <v>0</v>
      </c>
      <c r="AA419" s="25">
        <v>0</v>
      </c>
      <c r="AB419" s="25">
        <v>0</v>
      </c>
      <c r="AC419" s="25">
        <v>0</v>
      </c>
      <c r="AD419" s="26">
        <v>0</v>
      </c>
    </row>
    <row r="420" spans="1:31">
      <c r="A420" s="17">
        <v>42873</v>
      </c>
      <c r="B420" s="18">
        <v>0.33333333333333298</v>
      </c>
      <c r="C420" s="18">
        <v>0.58333333333333304</v>
      </c>
      <c r="D420" s="19">
        <v>20</v>
      </c>
      <c r="E420" s="19">
        <v>12</v>
      </c>
      <c r="F420" s="19">
        <v>21</v>
      </c>
      <c r="G420" s="5">
        <f>INDEX('Carta Psicrométrica'!B$3:AO$49,MATCH(datos!F420,'Carta Psicrométrica'!A$3:A$49,0),MATCH(datos!E420,'Carta Psicrométrica'!B$2:AO$2,0))</f>
        <v>7</v>
      </c>
      <c r="H420" s="20">
        <v>30</v>
      </c>
      <c r="I420" s="20">
        <v>15</v>
      </c>
      <c r="J420" s="6">
        <v>1012</v>
      </c>
      <c r="K420" s="6">
        <f t="shared" si="48"/>
        <v>759</v>
      </c>
      <c r="L420" s="21">
        <v>27</v>
      </c>
      <c r="M420" s="21">
        <v>28</v>
      </c>
      <c r="N420" s="21">
        <v>27</v>
      </c>
      <c r="O420" s="21">
        <v>26</v>
      </c>
      <c r="P420" s="21">
        <v>24</v>
      </c>
      <c r="Q420" s="22">
        <v>45</v>
      </c>
      <c r="R420" s="22">
        <v>35</v>
      </c>
      <c r="S420" s="23">
        <f t="shared" si="49"/>
        <v>10</v>
      </c>
      <c r="T420" s="22">
        <v>32</v>
      </c>
      <c r="U420" s="22">
        <v>10</v>
      </c>
      <c r="V420" s="24">
        <v>2</v>
      </c>
      <c r="W420" s="24" t="str">
        <f t="shared" si="43"/>
        <v>Brisa Suave</v>
      </c>
      <c r="X420" s="24" t="s">
        <v>58</v>
      </c>
      <c r="Y420" s="24">
        <f t="shared" si="46"/>
        <v>270</v>
      </c>
      <c r="Z420" s="25">
        <v>0</v>
      </c>
      <c r="AA420" s="25">
        <v>0</v>
      </c>
      <c r="AB420" s="25">
        <v>0</v>
      </c>
      <c r="AC420" s="25">
        <v>0</v>
      </c>
      <c r="AD420" s="26">
        <v>0</v>
      </c>
    </row>
    <row r="421" spans="1:31">
      <c r="A421" s="17">
        <v>42874</v>
      </c>
      <c r="B421" s="18">
        <v>0.33333333333333298</v>
      </c>
      <c r="C421" s="18">
        <v>0.58333333333333304</v>
      </c>
      <c r="D421" s="19">
        <v>20</v>
      </c>
      <c r="E421" s="19">
        <v>13</v>
      </c>
      <c r="F421" s="19">
        <v>21</v>
      </c>
      <c r="G421" s="5">
        <f>INDEX('Carta Psicrométrica'!B$3:AO$49,MATCH(datos!F421,'Carta Psicrométrica'!A$3:A$49,0),MATCH(datos!E421,'Carta Psicrométrica'!B$2:AO$2,0))</f>
        <v>1</v>
      </c>
      <c r="H421" s="20">
        <v>30</v>
      </c>
      <c r="I421" s="20">
        <v>14</v>
      </c>
      <c r="J421" s="6">
        <v>1016</v>
      </c>
      <c r="K421" s="6">
        <f t="shared" si="48"/>
        <v>762</v>
      </c>
      <c r="L421" s="21">
        <v>27</v>
      </c>
      <c r="M421" s="21">
        <v>29</v>
      </c>
      <c r="N421" s="21">
        <v>29</v>
      </c>
      <c r="O421" s="21">
        <v>27</v>
      </c>
      <c r="P421" s="21">
        <v>28</v>
      </c>
      <c r="Q421" s="22">
        <v>35</v>
      </c>
      <c r="R421" s="22">
        <v>25</v>
      </c>
      <c r="S421" s="23">
        <f t="shared" si="49"/>
        <v>10</v>
      </c>
      <c r="T421" s="22">
        <v>34</v>
      </c>
      <c r="U421" s="22">
        <v>10</v>
      </c>
      <c r="V421" s="24">
        <v>3</v>
      </c>
      <c r="W421" s="24" t="str">
        <f t="shared" si="43"/>
        <v>Brisa Leve</v>
      </c>
      <c r="X421" s="24" t="s">
        <v>58</v>
      </c>
      <c r="Y421" s="24">
        <f t="shared" si="46"/>
        <v>270</v>
      </c>
      <c r="Z421" s="25">
        <v>0</v>
      </c>
      <c r="AA421" s="25">
        <v>0</v>
      </c>
      <c r="AB421" s="25">
        <v>0</v>
      </c>
      <c r="AC421" s="25">
        <v>0</v>
      </c>
      <c r="AD421" s="26">
        <v>4</v>
      </c>
      <c r="AE421" s="26" t="s">
        <v>87</v>
      </c>
    </row>
    <row r="422" spans="1:31">
      <c r="A422" s="17">
        <v>42875</v>
      </c>
      <c r="B422" s="18">
        <v>0.33958333333333302</v>
      </c>
      <c r="C422" s="18">
        <v>0.58958333333333302</v>
      </c>
      <c r="D422" s="19">
        <v>19</v>
      </c>
      <c r="E422" s="19">
        <v>11</v>
      </c>
      <c r="F422" s="19">
        <v>19</v>
      </c>
      <c r="G422" s="5">
        <f>INDEX('Carta Psicrométrica'!B$3:AO$49,MATCH(datos!F422,'Carta Psicrométrica'!A$3:A$49,0),MATCH(datos!E422,'Carta Psicrométrica'!B$2:AO$2,0))</f>
        <v>9</v>
      </c>
      <c r="H422" s="20">
        <v>29</v>
      </c>
      <c r="I422" s="20">
        <v>17</v>
      </c>
      <c r="J422" s="6">
        <v>1020</v>
      </c>
      <c r="K422" s="6">
        <f t="shared" si="48"/>
        <v>765</v>
      </c>
      <c r="L422" s="21">
        <v>25</v>
      </c>
      <c r="M422" s="21">
        <v>29</v>
      </c>
      <c r="N422" s="21">
        <v>29</v>
      </c>
      <c r="O422" s="21">
        <v>25</v>
      </c>
      <c r="P422" s="21">
        <v>28</v>
      </c>
      <c r="Q422" s="22">
        <v>99</v>
      </c>
      <c r="R422" s="22">
        <v>85</v>
      </c>
      <c r="S422" s="23">
        <f t="shared" si="49"/>
        <v>14</v>
      </c>
      <c r="T422" s="22">
        <v>32</v>
      </c>
      <c r="U422" s="22">
        <v>12</v>
      </c>
      <c r="V422" s="24">
        <v>2</v>
      </c>
      <c r="W422" s="24" t="str">
        <f t="shared" si="43"/>
        <v>Brisa Suave</v>
      </c>
      <c r="X422" s="24" t="s">
        <v>47</v>
      </c>
      <c r="Y422" s="24">
        <f t="shared" si="46"/>
        <v>315</v>
      </c>
      <c r="Z422" s="25">
        <v>0</v>
      </c>
      <c r="AA422" s="25">
        <v>0</v>
      </c>
      <c r="AB422" s="25">
        <v>0</v>
      </c>
      <c r="AC422" s="25">
        <v>0</v>
      </c>
      <c r="AD422" s="26">
        <v>0</v>
      </c>
    </row>
    <row r="423" spans="1:31">
      <c r="A423" s="17">
        <v>42876</v>
      </c>
      <c r="B423" s="18">
        <v>0.33333333333333298</v>
      </c>
      <c r="C423" s="18">
        <v>0.58333333333333304</v>
      </c>
      <c r="D423" s="19">
        <v>22</v>
      </c>
      <c r="E423" s="19">
        <v>18</v>
      </c>
      <c r="F423" s="19">
        <v>22</v>
      </c>
      <c r="G423" s="5">
        <f>INDEX('Carta Psicrométrica'!B$3:AO$49,MATCH(datos!F423,'Carta Psicrométrica'!A$3:A$49,0),MATCH(datos!E423,'Carta Psicrométrica'!B$2:AO$2,0))</f>
        <v>0</v>
      </c>
      <c r="H423" s="20">
        <v>30</v>
      </c>
      <c r="I423" s="20">
        <v>18</v>
      </c>
      <c r="J423" s="6">
        <v>1020</v>
      </c>
      <c r="K423" s="6">
        <f t="shared" si="48"/>
        <v>765</v>
      </c>
      <c r="L423" s="21">
        <v>27</v>
      </c>
      <c r="M423" s="21">
        <v>29</v>
      </c>
      <c r="N423" s="21">
        <v>29</v>
      </c>
      <c r="O423" s="21">
        <v>27</v>
      </c>
      <c r="P423" s="21">
        <v>24</v>
      </c>
      <c r="Q423" s="22">
        <v>85</v>
      </c>
      <c r="R423" s="22">
        <v>76</v>
      </c>
      <c r="S423" s="23">
        <f t="shared" si="49"/>
        <v>9</v>
      </c>
      <c r="T423" s="22">
        <v>33</v>
      </c>
      <c r="U423" s="22">
        <v>12</v>
      </c>
      <c r="V423" s="24">
        <v>3</v>
      </c>
      <c r="W423" s="24" t="str">
        <f t="shared" si="43"/>
        <v>Brisa Leve</v>
      </c>
      <c r="X423" s="24" t="s">
        <v>47</v>
      </c>
      <c r="Y423" s="24">
        <f t="shared" si="46"/>
        <v>315</v>
      </c>
      <c r="Z423" s="25">
        <v>0</v>
      </c>
      <c r="AA423" s="25">
        <v>0</v>
      </c>
      <c r="AB423" s="25">
        <v>0</v>
      </c>
      <c r="AC423" s="25">
        <v>0</v>
      </c>
      <c r="AD423" s="26">
        <v>0</v>
      </c>
    </row>
    <row r="424" spans="1:31">
      <c r="A424" s="17">
        <v>42877</v>
      </c>
      <c r="B424" s="18">
        <v>0.33333333333333298</v>
      </c>
      <c r="C424" s="18">
        <v>0.58333333333333304</v>
      </c>
      <c r="D424" s="19">
        <v>23</v>
      </c>
      <c r="E424" s="19">
        <v>19</v>
      </c>
      <c r="F424" s="19">
        <v>23</v>
      </c>
      <c r="G424" s="5">
        <f>INDEX('Carta Psicrométrica'!B$3:AO$49,MATCH(datos!F424,'Carta Psicrométrica'!A$3:A$49,0),MATCH(datos!E424,'Carta Psicrométrica'!B$2:AO$2,0))</f>
        <v>0</v>
      </c>
      <c r="H424" s="20">
        <v>34</v>
      </c>
      <c r="I424" s="20">
        <v>18</v>
      </c>
      <c r="J424" s="6">
        <v>1018</v>
      </c>
      <c r="K424" s="6">
        <f t="shared" si="48"/>
        <v>763.5</v>
      </c>
      <c r="L424" s="21">
        <v>29</v>
      </c>
      <c r="M424" s="21">
        <v>30</v>
      </c>
      <c r="N424" s="21">
        <v>29</v>
      </c>
      <c r="O424" s="21">
        <v>27</v>
      </c>
      <c r="P424" s="21">
        <v>24</v>
      </c>
      <c r="Q424" s="22">
        <v>76</v>
      </c>
      <c r="R424" s="22">
        <v>66</v>
      </c>
      <c r="S424" s="23">
        <f t="shared" si="49"/>
        <v>10</v>
      </c>
      <c r="T424" s="22">
        <v>36</v>
      </c>
      <c r="U424" s="22">
        <v>18</v>
      </c>
      <c r="V424" s="24">
        <v>3</v>
      </c>
      <c r="W424" s="24" t="str">
        <f t="shared" si="43"/>
        <v>Brisa Leve</v>
      </c>
      <c r="X424" s="24" t="s">
        <v>47</v>
      </c>
      <c r="Y424" s="24">
        <f t="shared" si="46"/>
        <v>315</v>
      </c>
      <c r="Z424" s="25">
        <v>0</v>
      </c>
      <c r="AA424" s="25">
        <v>0</v>
      </c>
      <c r="AB424" s="25">
        <v>0</v>
      </c>
      <c r="AC424" s="25">
        <v>0</v>
      </c>
      <c r="AD424" s="26">
        <v>0</v>
      </c>
    </row>
    <row r="425" spans="1:31">
      <c r="A425" s="17">
        <v>42878</v>
      </c>
      <c r="B425" s="18">
        <v>0.33333333333333298</v>
      </c>
      <c r="C425" s="18">
        <v>0.58333333333333304</v>
      </c>
      <c r="D425" s="19">
        <v>24</v>
      </c>
      <c r="E425" s="19">
        <v>16</v>
      </c>
      <c r="F425" s="19">
        <v>24</v>
      </c>
      <c r="G425" s="5">
        <f>INDEX('Carta Psicrométrica'!B$3:AO$49,MATCH(datos!F425,'Carta Psicrométrica'!A$3:A$49,0),MATCH(datos!E425,'Carta Psicrométrica'!B$2:AO$2,0))</f>
        <v>0</v>
      </c>
      <c r="H425" s="20">
        <v>35</v>
      </c>
      <c r="I425" s="20">
        <v>18</v>
      </c>
      <c r="J425" s="6">
        <v>1018</v>
      </c>
      <c r="K425" s="6">
        <f t="shared" si="48"/>
        <v>763.5</v>
      </c>
      <c r="L425" s="21">
        <v>29</v>
      </c>
      <c r="M425" s="21">
        <v>31</v>
      </c>
      <c r="N425" s="21">
        <v>30</v>
      </c>
      <c r="O425" s="21">
        <v>27</v>
      </c>
      <c r="P425" s="21">
        <v>24</v>
      </c>
      <c r="Q425" s="22">
        <v>66</v>
      </c>
      <c r="R425" s="22">
        <v>55</v>
      </c>
      <c r="S425" s="23">
        <f t="shared" si="49"/>
        <v>11</v>
      </c>
      <c r="T425" s="22">
        <v>34</v>
      </c>
      <c r="U425" s="22">
        <v>16</v>
      </c>
      <c r="V425" s="24">
        <v>2</v>
      </c>
      <c r="W425" s="24" t="str">
        <f t="shared" si="43"/>
        <v>Brisa Suave</v>
      </c>
      <c r="X425" s="24" t="s">
        <v>60</v>
      </c>
      <c r="Y425" s="24">
        <f t="shared" si="46"/>
        <v>292.5</v>
      </c>
      <c r="Z425" s="25">
        <v>0</v>
      </c>
      <c r="AA425" s="25">
        <v>0</v>
      </c>
      <c r="AB425" s="25">
        <v>0</v>
      </c>
      <c r="AC425" s="25">
        <v>0</v>
      </c>
      <c r="AD425" s="26">
        <v>0</v>
      </c>
    </row>
    <row r="426" spans="1:31">
      <c r="A426" s="17">
        <v>42879</v>
      </c>
      <c r="B426" s="18">
        <v>0.33333333333333298</v>
      </c>
      <c r="C426" s="18">
        <v>0.58333333333333304</v>
      </c>
      <c r="D426" s="19">
        <v>20</v>
      </c>
      <c r="E426" s="19">
        <v>15</v>
      </c>
      <c r="F426" s="19">
        <v>20</v>
      </c>
      <c r="G426" s="5">
        <f>INDEX('Carta Psicrométrica'!B$3:AO$49,MATCH(datos!F426,'Carta Psicrométrica'!A$3:A$49,0),MATCH(datos!E426,'Carta Psicrométrica'!B$2:AO$2,0))</f>
        <v>0</v>
      </c>
      <c r="H426" s="20">
        <v>34</v>
      </c>
      <c r="I426" s="20">
        <v>15</v>
      </c>
      <c r="J426" s="6">
        <v>1019</v>
      </c>
      <c r="K426" s="6">
        <f t="shared" si="48"/>
        <v>764.25</v>
      </c>
      <c r="L426" s="21">
        <v>28</v>
      </c>
      <c r="M426" s="21">
        <v>30</v>
      </c>
      <c r="N426" s="21">
        <v>29</v>
      </c>
      <c r="O426" s="21">
        <v>27</v>
      </c>
      <c r="P426" s="21">
        <v>24</v>
      </c>
      <c r="Q426" s="22">
        <v>55</v>
      </c>
      <c r="R426" s="22">
        <v>45</v>
      </c>
      <c r="S426" s="23">
        <f t="shared" si="49"/>
        <v>10</v>
      </c>
      <c r="T426" s="22">
        <v>34</v>
      </c>
      <c r="U426" s="22">
        <v>14</v>
      </c>
      <c r="V426" s="24">
        <v>0</v>
      </c>
      <c r="W426" s="24" t="str">
        <f t="shared" si="43"/>
        <v>Calma</v>
      </c>
      <c r="X426" s="24" t="s">
        <v>47</v>
      </c>
      <c r="Y426" s="24">
        <f t="shared" si="46"/>
        <v>315</v>
      </c>
      <c r="Z426" s="25">
        <v>0</v>
      </c>
      <c r="AA426" s="25">
        <v>0</v>
      </c>
      <c r="AB426" s="25">
        <v>0</v>
      </c>
      <c r="AC426" s="25">
        <v>0</v>
      </c>
      <c r="AD426" s="26">
        <v>1</v>
      </c>
      <c r="AE426" s="26" t="s">
        <v>110</v>
      </c>
    </row>
    <row r="427" spans="1:31">
      <c r="A427" s="17">
        <v>42880</v>
      </c>
      <c r="B427" s="18">
        <v>0.33333333333333298</v>
      </c>
      <c r="C427" s="18">
        <v>0.58333333333333304</v>
      </c>
      <c r="D427" s="19">
        <v>27</v>
      </c>
      <c r="E427" s="19">
        <v>16</v>
      </c>
      <c r="F427" s="19">
        <v>27</v>
      </c>
      <c r="G427" s="5">
        <f>INDEX('Carta Psicrométrica'!B$3:AO$49,MATCH(datos!F427,'Carta Psicrométrica'!A$3:A$49,0),MATCH(datos!E427,'Carta Psicrométrica'!B$2:AO$2,0))</f>
        <v>1</v>
      </c>
      <c r="H427" s="20">
        <v>36</v>
      </c>
      <c r="I427" s="20">
        <v>20</v>
      </c>
      <c r="J427" s="6">
        <v>1018</v>
      </c>
      <c r="K427" s="6">
        <f t="shared" si="48"/>
        <v>763.5</v>
      </c>
      <c r="L427" s="21">
        <v>29</v>
      </c>
      <c r="M427" s="21">
        <v>31</v>
      </c>
      <c r="N427" s="21">
        <v>30</v>
      </c>
      <c r="O427" s="21">
        <v>29</v>
      </c>
      <c r="P427" s="21">
        <v>28</v>
      </c>
      <c r="Q427" s="22">
        <v>45</v>
      </c>
      <c r="R427" s="22">
        <v>35</v>
      </c>
      <c r="S427" s="23">
        <f t="shared" si="49"/>
        <v>10</v>
      </c>
      <c r="T427" s="22">
        <v>33</v>
      </c>
      <c r="U427" s="22">
        <v>14</v>
      </c>
      <c r="V427" s="24">
        <v>0</v>
      </c>
      <c r="W427" s="24" t="str">
        <f t="shared" si="43"/>
        <v>Calma</v>
      </c>
      <c r="X427" s="24" t="s">
        <v>58</v>
      </c>
      <c r="Y427" s="24">
        <f t="shared" si="46"/>
        <v>270</v>
      </c>
      <c r="Z427" s="25">
        <v>0</v>
      </c>
      <c r="AA427" s="25">
        <v>0</v>
      </c>
      <c r="AB427" s="25">
        <v>0</v>
      </c>
      <c r="AC427" s="25">
        <v>0</v>
      </c>
      <c r="AD427" s="26">
        <v>6</v>
      </c>
      <c r="AE427" s="26" t="s">
        <v>83</v>
      </c>
    </row>
    <row r="428" spans="1:31">
      <c r="A428" s="17">
        <v>42881</v>
      </c>
      <c r="B428" s="18">
        <v>0.33333333333333298</v>
      </c>
      <c r="C428" s="18">
        <v>0.58333333333333304</v>
      </c>
      <c r="D428" s="19">
        <v>25</v>
      </c>
      <c r="E428" s="19">
        <v>17</v>
      </c>
      <c r="F428" s="19">
        <v>26</v>
      </c>
      <c r="G428" s="5">
        <f>INDEX('Carta Psicrométrica'!B$3:AO$49,MATCH(datos!F428,'Carta Psicrométrica'!A$3:A$49,0),MATCH(datos!E428,'Carta Psicrométrica'!B$2:AO$2,0))</f>
        <v>0</v>
      </c>
      <c r="H428" s="20">
        <v>36</v>
      </c>
      <c r="I428" s="20">
        <v>22</v>
      </c>
      <c r="J428" s="6">
        <v>1018</v>
      </c>
      <c r="K428" s="6">
        <f t="shared" si="48"/>
        <v>763.5</v>
      </c>
      <c r="L428" s="21">
        <v>30</v>
      </c>
      <c r="M428" s="21">
        <v>31</v>
      </c>
      <c r="N428" s="21">
        <v>30</v>
      </c>
      <c r="O428" s="21">
        <v>28</v>
      </c>
      <c r="P428" s="21">
        <v>29</v>
      </c>
      <c r="Q428" s="22">
        <v>35</v>
      </c>
      <c r="R428" s="22">
        <v>22</v>
      </c>
      <c r="S428" s="23">
        <f t="shared" si="49"/>
        <v>13</v>
      </c>
      <c r="T428" s="22">
        <v>39</v>
      </c>
      <c r="U428" s="22">
        <v>15</v>
      </c>
      <c r="V428" s="24">
        <v>0</v>
      </c>
      <c r="W428" s="24" t="str">
        <f t="shared" si="43"/>
        <v>Calma</v>
      </c>
      <c r="X428" s="24" t="s">
        <v>58</v>
      </c>
      <c r="Y428" s="24">
        <f t="shared" si="46"/>
        <v>270</v>
      </c>
      <c r="Z428" s="25">
        <v>0</v>
      </c>
      <c r="AA428" s="25">
        <v>0</v>
      </c>
      <c r="AB428" s="25">
        <v>0</v>
      </c>
      <c r="AC428" s="25">
        <v>0</v>
      </c>
      <c r="AD428" s="26">
        <v>7</v>
      </c>
      <c r="AE428" s="26" t="s">
        <v>103</v>
      </c>
    </row>
    <row r="429" spans="1:31">
      <c r="A429" s="17">
        <v>42882</v>
      </c>
      <c r="B429" s="18">
        <v>0.33333333333333298</v>
      </c>
      <c r="C429" s="18">
        <v>0.58333333333333304</v>
      </c>
      <c r="D429" s="19">
        <v>26</v>
      </c>
      <c r="E429" s="19">
        <v>17</v>
      </c>
      <c r="F429" s="19">
        <v>25</v>
      </c>
      <c r="G429" s="5">
        <f>INDEX('Carta Psicrométrica'!B$3:AO$49,MATCH(datos!F429,'Carta Psicrométrica'!A$3:A$49,0),MATCH(datos!E429,'Carta Psicrométrica'!B$2:AO$2,0))</f>
        <v>0</v>
      </c>
      <c r="H429" s="20">
        <v>31</v>
      </c>
      <c r="I429" s="20">
        <v>20</v>
      </c>
      <c r="J429" s="6">
        <v>1019</v>
      </c>
      <c r="K429" s="6">
        <f t="shared" si="48"/>
        <v>764.25</v>
      </c>
      <c r="L429" s="21">
        <v>30</v>
      </c>
      <c r="M429" s="21">
        <v>31</v>
      </c>
      <c r="N429" s="21">
        <v>31</v>
      </c>
      <c r="O429" s="21">
        <v>28</v>
      </c>
      <c r="P429" s="21">
        <v>30</v>
      </c>
      <c r="Q429" s="22">
        <v>103</v>
      </c>
      <c r="R429" s="22">
        <v>87</v>
      </c>
      <c r="S429" s="23">
        <f t="shared" si="49"/>
        <v>16</v>
      </c>
      <c r="T429" s="22">
        <v>38</v>
      </c>
      <c r="U429" s="22">
        <v>25</v>
      </c>
      <c r="V429" s="24">
        <v>1</v>
      </c>
      <c r="W429" s="24" t="str">
        <f t="shared" si="43"/>
        <v>Ventolina</v>
      </c>
      <c r="X429" s="24" t="s">
        <v>66</v>
      </c>
      <c r="Y429" s="24">
        <f t="shared" si="46"/>
        <v>225</v>
      </c>
      <c r="Z429" s="25">
        <v>0</v>
      </c>
      <c r="AA429" s="25">
        <v>0</v>
      </c>
      <c r="AB429" s="25">
        <v>0</v>
      </c>
      <c r="AC429" s="25">
        <v>0</v>
      </c>
      <c r="AD429" s="26">
        <v>0</v>
      </c>
    </row>
    <row r="430" spans="1:31">
      <c r="A430" s="17">
        <v>42883</v>
      </c>
      <c r="B430" s="18">
        <v>0.33333333333333298</v>
      </c>
      <c r="C430" s="18">
        <v>0.58333333333333304</v>
      </c>
      <c r="D430" s="19">
        <v>20</v>
      </c>
      <c r="E430" s="19">
        <v>15</v>
      </c>
      <c r="F430" s="19">
        <v>22</v>
      </c>
      <c r="G430" s="5">
        <f>INDEX('Carta Psicrométrica'!B$3:AO$49,MATCH(datos!F430,'Carta Psicrométrica'!A$3:A$49,0),MATCH(datos!E430,'Carta Psicrométrica'!B$2:AO$2,0))</f>
        <v>0</v>
      </c>
      <c r="H430" s="20">
        <v>31</v>
      </c>
      <c r="I430" s="20">
        <v>19</v>
      </c>
      <c r="J430" s="6">
        <v>1020</v>
      </c>
      <c r="K430" s="6">
        <f t="shared" si="48"/>
        <v>765</v>
      </c>
      <c r="L430" s="21">
        <v>30</v>
      </c>
      <c r="M430" s="21">
        <v>31</v>
      </c>
      <c r="N430" s="21">
        <v>30</v>
      </c>
      <c r="O430" s="21">
        <v>28</v>
      </c>
      <c r="P430" s="21">
        <v>30</v>
      </c>
      <c r="Q430" s="22">
        <v>87</v>
      </c>
      <c r="R430" s="22">
        <v>75</v>
      </c>
      <c r="S430" s="23">
        <f t="shared" si="49"/>
        <v>12</v>
      </c>
      <c r="T430" s="22">
        <v>34</v>
      </c>
      <c r="U430" s="22">
        <v>26</v>
      </c>
      <c r="V430" s="24">
        <v>2</v>
      </c>
      <c r="W430" s="24" t="str">
        <f t="shared" si="43"/>
        <v>Brisa Suave</v>
      </c>
      <c r="X430" s="24" t="s">
        <v>67</v>
      </c>
      <c r="Y430" s="24">
        <f t="shared" si="46"/>
        <v>337.5</v>
      </c>
      <c r="Z430" s="25">
        <v>0</v>
      </c>
      <c r="AA430" s="25">
        <v>0</v>
      </c>
      <c r="AB430" s="25">
        <v>0</v>
      </c>
      <c r="AC430" s="25">
        <v>0</v>
      </c>
      <c r="AD430" s="26">
        <v>3</v>
      </c>
      <c r="AE430" s="26" t="s">
        <v>76</v>
      </c>
    </row>
    <row r="431" spans="1:31">
      <c r="A431" s="17">
        <v>42884</v>
      </c>
      <c r="B431" s="18">
        <v>0.33333333333333298</v>
      </c>
      <c r="C431" s="18">
        <v>0.58333333333333304</v>
      </c>
      <c r="D431" s="19">
        <v>23</v>
      </c>
      <c r="E431" s="19">
        <v>18</v>
      </c>
      <c r="F431" s="19">
        <v>23</v>
      </c>
      <c r="G431" s="5">
        <f>INDEX('Carta Psicrométrica'!B$3:AO$49,MATCH(datos!F431,'Carta Psicrométrica'!A$3:A$49,0),MATCH(datos!E431,'Carta Psicrométrica'!B$2:AO$2,0))</f>
        <v>0</v>
      </c>
      <c r="H431" s="20">
        <v>34</v>
      </c>
      <c r="I431" s="20">
        <v>19</v>
      </c>
      <c r="J431" s="6">
        <v>1021</v>
      </c>
      <c r="K431" s="6">
        <f t="shared" si="48"/>
        <v>765.75</v>
      </c>
      <c r="L431" s="21">
        <v>30</v>
      </c>
      <c r="M431" s="21">
        <v>32</v>
      </c>
      <c r="N431" s="21">
        <v>31</v>
      </c>
      <c r="O431" s="21">
        <v>29</v>
      </c>
      <c r="P431" s="21">
        <v>29</v>
      </c>
      <c r="Q431" s="22">
        <v>75</v>
      </c>
      <c r="R431" s="22">
        <v>64</v>
      </c>
      <c r="S431" s="23">
        <f t="shared" si="49"/>
        <v>11</v>
      </c>
      <c r="T431" s="22">
        <v>34</v>
      </c>
      <c r="U431" s="22">
        <v>16</v>
      </c>
      <c r="V431" s="24">
        <v>3</v>
      </c>
      <c r="W431" s="24" t="str">
        <f t="shared" si="43"/>
        <v>Brisa Leve</v>
      </c>
      <c r="X431" s="24" t="s">
        <v>67</v>
      </c>
      <c r="Y431" s="24">
        <f t="shared" si="46"/>
        <v>337.5</v>
      </c>
      <c r="Z431" s="25">
        <v>0</v>
      </c>
      <c r="AA431" s="25">
        <v>0</v>
      </c>
      <c r="AB431" s="25">
        <v>0</v>
      </c>
      <c r="AC431" s="25">
        <v>0</v>
      </c>
      <c r="AD431" s="26">
        <v>0</v>
      </c>
    </row>
    <row r="432" spans="1:31">
      <c r="A432" s="17">
        <v>42885</v>
      </c>
      <c r="B432" s="18">
        <v>0.33333333333333298</v>
      </c>
      <c r="C432" s="18">
        <v>0.58333333333333304</v>
      </c>
      <c r="D432" s="19">
        <v>22</v>
      </c>
      <c r="E432" s="19">
        <v>18</v>
      </c>
      <c r="F432" s="19">
        <v>22</v>
      </c>
      <c r="G432" s="5">
        <f>INDEX('Carta Psicrométrica'!B$3:AO$49,MATCH(datos!F432,'Carta Psicrométrica'!A$3:A$49,0),MATCH(datos!E432,'Carta Psicrométrica'!B$2:AO$2,0))</f>
        <v>0</v>
      </c>
      <c r="H432" s="20">
        <v>35</v>
      </c>
      <c r="I432" s="20">
        <v>18</v>
      </c>
      <c r="J432" s="6">
        <v>1020</v>
      </c>
      <c r="K432" s="6">
        <f t="shared" si="48"/>
        <v>765</v>
      </c>
      <c r="L432" s="21">
        <v>29</v>
      </c>
      <c r="M432" s="21">
        <v>32</v>
      </c>
      <c r="N432" s="21">
        <v>31</v>
      </c>
      <c r="O432" s="21">
        <v>28</v>
      </c>
      <c r="P432" s="21">
        <v>25</v>
      </c>
      <c r="Q432" s="22">
        <v>64</v>
      </c>
      <c r="R432" s="22">
        <v>54</v>
      </c>
      <c r="S432" s="23">
        <f t="shared" si="49"/>
        <v>10.253999999999998</v>
      </c>
      <c r="T432" s="22">
        <v>34</v>
      </c>
      <c r="U432" s="22">
        <v>16</v>
      </c>
      <c r="V432" s="24">
        <v>0</v>
      </c>
      <c r="W432" s="24" t="str">
        <f t="shared" si="43"/>
        <v>Calma</v>
      </c>
      <c r="X432" s="24" t="s">
        <v>51</v>
      </c>
      <c r="Y432" s="24">
        <f t="shared" si="46"/>
        <v>90</v>
      </c>
      <c r="Z432" s="25">
        <v>0.01</v>
      </c>
      <c r="AA432" s="25">
        <v>0</v>
      </c>
      <c r="AB432" s="25">
        <v>0.254</v>
      </c>
      <c r="AC432" s="25">
        <v>0</v>
      </c>
      <c r="AD432" s="26">
        <v>2</v>
      </c>
      <c r="AE432" s="26" t="s">
        <v>89</v>
      </c>
    </row>
    <row r="433" spans="1:31">
      <c r="A433" s="17">
        <v>42886</v>
      </c>
      <c r="B433" s="18">
        <v>0.33333333333333298</v>
      </c>
      <c r="C433" s="18">
        <v>0.58333333333333304</v>
      </c>
      <c r="D433" s="19">
        <v>20</v>
      </c>
      <c r="E433" s="19">
        <v>18</v>
      </c>
      <c r="F433" s="19">
        <v>20</v>
      </c>
      <c r="G433" s="5">
        <f>INDEX('Carta Psicrométrica'!B$3:AO$49,MATCH(datos!F433,'Carta Psicrométrica'!A$3:A$49,0),MATCH(datos!E433,'Carta Psicrométrica'!B$2:AO$2,0))</f>
        <v>0</v>
      </c>
      <c r="H433" s="20">
        <v>33</v>
      </c>
      <c r="I433" s="20">
        <v>19</v>
      </c>
      <c r="J433" s="6">
        <v>1018</v>
      </c>
      <c r="K433" s="6">
        <f t="shared" si="48"/>
        <v>763.5</v>
      </c>
      <c r="L433" s="21">
        <v>27</v>
      </c>
      <c r="M433" s="21">
        <v>30</v>
      </c>
      <c r="N433" s="21">
        <v>30</v>
      </c>
      <c r="O433" s="21">
        <v>28</v>
      </c>
      <c r="P433" s="21">
        <v>25</v>
      </c>
      <c r="Q433" s="22">
        <v>54</v>
      </c>
      <c r="R433" s="22">
        <v>56</v>
      </c>
      <c r="S433" s="23">
        <f t="shared" si="49"/>
        <v>4.6000000000000014</v>
      </c>
      <c r="T433" s="22">
        <v>34</v>
      </c>
      <c r="U433" s="22">
        <v>17</v>
      </c>
      <c r="V433" s="24">
        <v>0</v>
      </c>
      <c r="W433" s="24" t="str">
        <f t="shared" si="43"/>
        <v>Calma</v>
      </c>
      <c r="X433" s="24" t="s">
        <v>47</v>
      </c>
      <c r="Y433" s="24">
        <f t="shared" si="46"/>
        <v>315</v>
      </c>
      <c r="Z433" s="25">
        <v>0.26</v>
      </c>
      <c r="AA433" s="25">
        <v>2.36</v>
      </c>
      <c r="AB433" s="25">
        <v>6.6</v>
      </c>
      <c r="AC433" s="25">
        <v>60</v>
      </c>
      <c r="AD433" s="26">
        <v>8</v>
      </c>
      <c r="AE433" s="26" t="s">
        <v>83</v>
      </c>
    </row>
    <row r="434" spans="1:31">
      <c r="A434" s="17">
        <v>42887</v>
      </c>
      <c r="B434" s="18">
        <v>0.33333333333333298</v>
      </c>
      <c r="C434" s="18">
        <v>0.58333333333333304</v>
      </c>
      <c r="D434" s="19">
        <v>22</v>
      </c>
      <c r="E434" s="19">
        <v>19</v>
      </c>
      <c r="F434" s="19">
        <v>23</v>
      </c>
      <c r="G434" s="5">
        <f>INDEX('Carta Psicrométrica'!B$3:AO$49,MATCH(datos!F434,'Carta Psicrométrica'!A$3:A$49,0),MATCH(datos!E434,'Carta Psicrométrica'!B$2:AO$2,0))</f>
        <v>0</v>
      </c>
      <c r="H434" s="20">
        <v>32</v>
      </c>
      <c r="I434" s="20">
        <v>18</v>
      </c>
      <c r="J434" s="6">
        <v>1017</v>
      </c>
      <c r="K434" s="6">
        <f t="shared" si="48"/>
        <v>762.75</v>
      </c>
      <c r="L434" s="21">
        <v>22</v>
      </c>
      <c r="M434" s="21">
        <v>30</v>
      </c>
      <c r="N434" s="21">
        <v>30</v>
      </c>
      <c r="O434" s="21">
        <v>28</v>
      </c>
      <c r="P434" s="21">
        <v>25</v>
      </c>
      <c r="Q434" s="22">
        <v>56</v>
      </c>
      <c r="R434" s="22">
        <v>46</v>
      </c>
      <c r="S434" s="23">
        <f t="shared" si="49"/>
        <v>10</v>
      </c>
      <c r="T434" s="22">
        <v>33</v>
      </c>
      <c r="U434" s="22">
        <v>16</v>
      </c>
      <c r="V434" s="24">
        <v>0</v>
      </c>
      <c r="W434" s="24" t="str">
        <f t="shared" si="43"/>
        <v>Calma</v>
      </c>
      <c r="X434" s="24" t="s">
        <v>67</v>
      </c>
      <c r="Y434" s="24">
        <f t="shared" si="46"/>
        <v>337.5</v>
      </c>
      <c r="Z434" s="25">
        <v>0</v>
      </c>
      <c r="AA434" s="25">
        <v>0</v>
      </c>
      <c r="AB434" s="25">
        <v>0</v>
      </c>
      <c r="AC434" s="25">
        <v>0</v>
      </c>
      <c r="AD434" s="26">
        <v>7</v>
      </c>
      <c r="AE434" s="26" t="s">
        <v>76</v>
      </c>
    </row>
    <row r="435" spans="1:31">
      <c r="A435" s="17">
        <v>42888</v>
      </c>
      <c r="B435" s="18">
        <v>0.33333333333333298</v>
      </c>
      <c r="C435" s="18">
        <v>0.58333333333333304</v>
      </c>
      <c r="D435" s="19">
        <v>22</v>
      </c>
      <c r="E435" s="19">
        <v>18</v>
      </c>
      <c r="F435" s="19">
        <v>23</v>
      </c>
      <c r="G435" s="5">
        <f>INDEX('Carta Psicrométrica'!B$3:AO$49,MATCH(datos!F435,'Carta Psicrométrica'!A$3:A$49,0),MATCH(datos!E435,'Carta Psicrométrica'!B$2:AO$2,0))</f>
        <v>0</v>
      </c>
      <c r="H435" s="20">
        <v>32</v>
      </c>
      <c r="I435" s="20">
        <v>18</v>
      </c>
      <c r="J435" s="6">
        <v>1015</v>
      </c>
      <c r="K435" s="6">
        <f t="shared" si="48"/>
        <v>761.25</v>
      </c>
      <c r="L435" s="21">
        <v>27</v>
      </c>
      <c r="M435" s="21">
        <v>29</v>
      </c>
      <c r="N435" s="21">
        <v>30</v>
      </c>
      <c r="O435" s="21">
        <v>28</v>
      </c>
      <c r="P435" s="21">
        <v>25</v>
      </c>
      <c r="Q435" s="22">
        <v>46</v>
      </c>
      <c r="R435" s="22">
        <v>39</v>
      </c>
      <c r="S435" s="23">
        <f t="shared" si="49"/>
        <v>7</v>
      </c>
      <c r="T435" s="22">
        <v>38</v>
      </c>
      <c r="U435" s="22">
        <v>15</v>
      </c>
      <c r="V435" s="24">
        <v>0</v>
      </c>
      <c r="W435" s="24" t="str">
        <f t="shared" ref="W435:W498" si="50">IF(V435=0,"Calma",IF(V435=1,"Ventolina",IF(V435=2,"Brisa Suave",IF(V435=3,"Brisa Leve",IF(V435=4,"Brisa Moderada",IF(V435=5,"Brisa Fresca",IF(V435=6,"Brisa Fuerte",IF(V435=7,"Viento Fuerte",IF(V435=8,"Temporal",IF(V435=9,"Temporal Fuerte",IF(V435=10,"Temporal Violento",IF(V435=11,"Temporal Muy Violento",IF(V435=12,"Huracán","N/A")))))))))))))</f>
        <v>Calma</v>
      </c>
      <c r="X435" s="24" t="s">
        <v>67</v>
      </c>
      <c r="Y435" s="24">
        <f t="shared" si="46"/>
        <v>337.5</v>
      </c>
      <c r="Z435" s="25">
        <v>0</v>
      </c>
      <c r="AA435" s="25">
        <v>0</v>
      </c>
      <c r="AB435" s="25">
        <v>0</v>
      </c>
      <c r="AC435" s="25">
        <v>0</v>
      </c>
      <c r="AD435" s="26">
        <v>6</v>
      </c>
      <c r="AE435" s="26" t="s">
        <v>76</v>
      </c>
    </row>
    <row r="436" spans="1:31">
      <c r="A436" s="17">
        <v>42889</v>
      </c>
      <c r="B436" s="18">
        <v>0.33333333333333298</v>
      </c>
      <c r="C436" s="18">
        <v>0.58333333333333304</v>
      </c>
      <c r="D436" s="19">
        <v>23</v>
      </c>
      <c r="E436" s="19">
        <v>19</v>
      </c>
      <c r="F436" s="19">
        <v>25</v>
      </c>
      <c r="G436" s="5">
        <f>INDEX('Carta Psicrométrica'!B$3:AO$49,MATCH(datos!F436,'Carta Psicrométrica'!A$3:A$49,0),MATCH(datos!E436,'Carta Psicrométrica'!B$2:AO$2,0))</f>
        <v>0</v>
      </c>
      <c r="H436" s="20">
        <v>34</v>
      </c>
      <c r="I436" s="20">
        <v>20</v>
      </c>
      <c r="J436" s="6">
        <v>1017</v>
      </c>
      <c r="K436" s="6">
        <f t="shared" si="48"/>
        <v>762.75</v>
      </c>
      <c r="L436" s="21">
        <v>29</v>
      </c>
      <c r="M436" s="21">
        <v>30</v>
      </c>
      <c r="N436" s="21">
        <v>30</v>
      </c>
      <c r="O436" s="21">
        <v>28</v>
      </c>
      <c r="P436" s="21">
        <v>25</v>
      </c>
      <c r="Q436" s="22">
        <v>103</v>
      </c>
      <c r="R436" s="22">
        <v>93</v>
      </c>
      <c r="S436" s="23">
        <f t="shared" si="49"/>
        <v>10</v>
      </c>
      <c r="T436" s="22">
        <v>34</v>
      </c>
      <c r="U436" s="22">
        <v>19</v>
      </c>
      <c r="V436" s="24">
        <v>0</v>
      </c>
      <c r="W436" s="24" t="str">
        <f t="shared" si="50"/>
        <v>Calma</v>
      </c>
      <c r="X436" s="24" t="s">
        <v>67</v>
      </c>
      <c r="Y436" s="24">
        <f t="shared" si="46"/>
        <v>337.5</v>
      </c>
      <c r="Z436" s="25">
        <v>0</v>
      </c>
      <c r="AA436" s="25">
        <v>0</v>
      </c>
      <c r="AB436" s="25">
        <v>0</v>
      </c>
      <c r="AC436" s="25">
        <v>0</v>
      </c>
      <c r="AD436" s="26">
        <v>5</v>
      </c>
      <c r="AE436" s="26" t="s">
        <v>102</v>
      </c>
    </row>
    <row r="437" spans="1:31">
      <c r="A437" s="17">
        <v>42890</v>
      </c>
      <c r="B437" s="18">
        <v>0.33333333333333298</v>
      </c>
      <c r="C437" s="18">
        <v>0.58333333333333304</v>
      </c>
      <c r="D437" s="19">
        <v>25</v>
      </c>
      <c r="E437" s="19">
        <v>20</v>
      </c>
      <c r="F437" s="19">
        <v>25</v>
      </c>
      <c r="G437" s="5">
        <f>INDEX('Carta Psicrométrica'!B$3:AO$49,MATCH(datos!F437,'Carta Psicrométrica'!A$3:A$49,0),MATCH(datos!E437,'Carta Psicrométrica'!B$2:AO$2,0))</f>
        <v>0</v>
      </c>
      <c r="H437" s="20">
        <v>31</v>
      </c>
      <c r="I437" s="20">
        <v>20</v>
      </c>
      <c r="J437" s="6">
        <v>1017</v>
      </c>
      <c r="K437" s="6">
        <f t="shared" si="48"/>
        <v>762.75</v>
      </c>
      <c r="L437" s="21">
        <v>30</v>
      </c>
      <c r="M437" s="21">
        <v>31</v>
      </c>
      <c r="N437" s="21">
        <v>30</v>
      </c>
      <c r="O437" s="21">
        <v>28</v>
      </c>
      <c r="P437" s="21">
        <v>25</v>
      </c>
      <c r="Q437" s="22">
        <v>93</v>
      </c>
      <c r="R437" s="22">
        <v>84</v>
      </c>
      <c r="S437" s="23">
        <f t="shared" si="49"/>
        <v>9</v>
      </c>
      <c r="T437" s="22">
        <v>36</v>
      </c>
      <c r="U437" s="22">
        <v>19</v>
      </c>
      <c r="V437" s="24">
        <v>0</v>
      </c>
      <c r="W437" s="24" t="str">
        <f t="shared" si="50"/>
        <v>Calma</v>
      </c>
      <c r="X437" s="24" t="s">
        <v>67</v>
      </c>
      <c r="Y437" s="24">
        <f t="shared" si="46"/>
        <v>337.5</v>
      </c>
      <c r="Z437" s="25">
        <v>0</v>
      </c>
      <c r="AA437" s="25">
        <v>0</v>
      </c>
      <c r="AB437" s="25">
        <v>0</v>
      </c>
      <c r="AC437" s="25">
        <v>0</v>
      </c>
      <c r="AD437" s="26">
        <v>0</v>
      </c>
    </row>
    <row r="438" spans="1:31">
      <c r="A438" s="17">
        <v>42891</v>
      </c>
      <c r="B438" s="18">
        <v>0.33333333333333298</v>
      </c>
      <c r="C438" s="18">
        <v>0.58333333333333304</v>
      </c>
      <c r="D438" s="19">
        <v>27</v>
      </c>
      <c r="E438" s="19">
        <v>20</v>
      </c>
      <c r="F438" s="19">
        <v>27</v>
      </c>
      <c r="G438" s="5">
        <f>INDEX('Carta Psicrométrica'!B$3:AO$49,MATCH(datos!F438,'Carta Psicrométrica'!A$3:A$49,0),MATCH(datos!E438,'Carta Psicrométrica'!B$2:AO$2,0))</f>
        <v>0</v>
      </c>
      <c r="H438" s="20">
        <v>37</v>
      </c>
      <c r="I438" s="20">
        <v>21</v>
      </c>
      <c r="J438" s="6">
        <v>1016</v>
      </c>
      <c r="K438" s="6">
        <f t="shared" si="48"/>
        <v>762</v>
      </c>
      <c r="L438" s="21">
        <v>32</v>
      </c>
      <c r="M438" s="21">
        <v>32</v>
      </c>
      <c r="N438" s="21">
        <v>31</v>
      </c>
      <c r="O438" s="21">
        <v>29</v>
      </c>
      <c r="P438" s="21">
        <v>25</v>
      </c>
      <c r="Q438" s="22">
        <v>84</v>
      </c>
      <c r="R438" s="22">
        <v>74</v>
      </c>
      <c r="S438" s="23">
        <f t="shared" si="49"/>
        <v>10</v>
      </c>
      <c r="T438" s="22">
        <v>38</v>
      </c>
      <c r="U438" s="22">
        <v>20</v>
      </c>
      <c r="V438" s="24">
        <v>0</v>
      </c>
      <c r="W438" s="24" t="str">
        <f t="shared" si="50"/>
        <v>Calma</v>
      </c>
      <c r="X438" s="24" t="s">
        <v>67</v>
      </c>
      <c r="Y438" s="24">
        <f t="shared" si="46"/>
        <v>337.5</v>
      </c>
      <c r="Z438" s="25">
        <v>0</v>
      </c>
      <c r="AA438" s="25">
        <v>0</v>
      </c>
      <c r="AB438" s="25">
        <v>0</v>
      </c>
      <c r="AC438" s="25">
        <v>0</v>
      </c>
      <c r="AD438" s="26">
        <v>0</v>
      </c>
    </row>
    <row r="439" spans="1:31">
      <c r="A439" s="17">
        <v>42892</v>
      </c>
      <c r="B439" s="18">
        <v>0.33680555555555503</v>
      </c>
      <c r="C439" s="18">
        <v>0.58680555555555602</v>
      </c>
      <c r="D439" s="19">
        <v>26</v>
      </c>
      <c r="E439" s="19">
        <v>21</v>
      </c>
      <c r="F439" s="19">
        <v>28</v>
      </c>
      <c r="G439" s="5">
        <f>INDEX('Carta Psicrométrica'!B$3:AO$49,MATCH(datos!F439,'Carta Psicrométrica'!A$3:A$49,0),MATCH(datos!E439,'Carta Psicrométrica'!B$2:AO$2,0))</f>
        <v>0</v>
      </c>
      <c r="H439" s="20">
        <v>41</v>
      </c>
      <c r="I439" s="20">
        <v>24</v>
      </c>
      <c r="J439" s="6">
        <v>1017</v>
      </c>
      <c r="K439" s="6">
        <f t="shared" si="48"/>
        <v>762.75</v>
      </c>
      <c r="L439" s="21">
        <v>33</v>
      </c>
      <c r="M439" s="21">
        <v>33</v>
      </c>
      <c r="N439" s="21">
        <v>32</v>
      </c>
      <c r="O439" s="21">
        <v>29</v>
      </c>
      <c r="P439" s="21">
        <v>26</v>
      </c>
      <c r="Q439" s="22">
        <v>74</v>
      </c>
      <c r="R439" s="22">
        <v>63</v>
      </c>
      <c r="S439" s="23">
        <f t="shared" si="49"/>
        <v>11</v>
      </c>
      <c r="T439" s="22">
        <v>38</v>
      </c>
      <c r="U439" s="22">
        <v>21</v>
      </c>
      <c r="V439" s="24">
        <v>2</v>
      </c>
      <c r="W439" s="24" t="str">
        <f t="shared" si="50"/>
        <v>Brisa Suave</v>
      </c>
      <c r="X439" s="24" t="s">
        <v>67</v>
      </c>
      <c r="Y439" s="24">
        <f t="shared" si="46"/>
        <v>337.5</v>
      </c>
      <c r="Z439" s="25">
        <v>0</v>
      </c>
      <c r="AA439" s="25">
        <v>0</v>
      </c>
      <c r="AB439" s="25">
        <v>0</v>
      </c>
      <c r="AC439" s="25">
        <v>0</v>
      </c>
      <c r="AD439" s="26">
        <v>4</v>
      </c>
      <c r="AE439" s="26" t="s">
        <v>93</v>
      </c>
    </row>
    <row r="440" spans="1:31">
      <c r="A440" s="17">
        <v>42893</v>
      </c>
      <c r="B440" s="18">
        <v>0.33680555555555503</v>
      </c>
      <c r="C440" s="18">
        <v>0.58680555555555602</v>
      </c>
      <c r="D440" s="19">
        <v>26</v>
      </c>
      <c r="E440" s="19">
        <v>21</v>
      </c>
      <c r="F440" s="19">
        <v>26</v>
      </c>
      <c r="G440" s="5">
        <f>INDEX('Carta Psicrométrica'!B$3:AO$49,MATCH(datos!F440,'Carta Psicrométrica'!A$3:A$49,0),MATCH(datos!E440,'Carta Psicrométrica'!B$2:AO$2,0))</f>
        <v>0</v>
      </c>
      <c r="H440" s="20">
        <v>39</v>
      </c>
      <c r="I440" s="20">
        <v>22</v>
      </c>
      <c r="J440" s="6">
        <v>1018</v>
      </c>
      <c r="K440" s="6">
        <f t="shared" si="48"/>
        <v>763.5</v>
      </c>
      <c r="L440" s="21">
        <v>32</v>
      </c>
      <c r="M440" s="21">
        <v>33</v>
      </c>
      <c r="N440" s="21">
        <v>32</v>
      </c>
      <c r="O440" s="21">
        <v>29</v>
      </c>
      <c r="P440" s="21">
        <v>25</v>
      </c>
      <c r="Q440" s="22">
        <v>63</v>
      </c>
      <c r="R440" s="22">
        <v>53</v>
      </c>
      <c r="S440" s="23">
        <f t="shared" si="49"/>
        <v>10</v>
      </c>
      <c r="T440" s="22">
        <v>38</v>
      </c>
      <c r="U440" s="22">
        <v>20</v>
      </c>
      <c r="V440" s="24">
        <v>2</v>
      </c>
      <c r="W440" s="24" t="str">
        <f t="shared" si="50"/>
        <v>Brisa Suave</v>
      </c>
      <c r="X440" s="24" t="s">
        <v>64</v>
      </c>
      <c r="Y440" s="24">
        <f t="shared" si="46"/>
        <v>0</v>
      </c>
      <c r="Z440" s="25">
        <v>0</v>
      </c>
      <c r="AA440" s="25">
        <v>0</v>
      </c>
      <c r="AB440" s="25">
        <v>0</v>
      </c>
      <c r="AC440" s="25">
        <v>0</v>
      </c>
      <c r="AD440" s="26">
        <v>6</v>
      </c>
      <c r="AE440" s="26" t="s">
        <v>74</v>
      </c>
    </row>
    <row r="441" spans="1:31">
      <c r="A441" s="17">
        <v>42894</v>
      </c>
      <c r="B441" s="18">
        <v>0.33333333333333298</v>
      </c>
      <c r="C441" s="18">
        <v>0.58333333333333304</v>
      </c>
      <c r="D441" s="19">
        <v>22</v>
      </c>
      <c r="E441" s="19">
        <v>21</v>
      </c>
      <c r="F441" s="19">
        <v>25</v>
      </c>
      <c r="G441" s="5">
        <f>INDEX('Carta Psicrométrica'!B$3:AO$49,MATCH(datos!F441,'Carta Psicrométrica'!A$3:A$49,0),MATCH(datos!E441,'Carta Psicrométrica'!B$2:AO$2,0))</f>
        <v>0</v>
      </c>
      <c r="H441" s="20">
        <v>37</v>
      </c>
      <c r="I441" s="20">
        <v>19</v>
      </c>
      <c r="J441" s="6">
        <v>1018</v>
      </c>
      <c r="K441" s="6">
        <f t="shared" si="48"/>
        <v>763.5</v>
      </c>
      <c r="L441" s="21">
        <v>31</v>
      </c>
      <c r="M441" s="21">
        <v>33</v>
      </c>
      <c r="N441" s="21">
        <v>33</v>
      </c>
      <c r="O441" s="21">
        <v>30</v>
      </c>
      <c r="P441" s="21">
        <v>21</v>
      </c>
      <c r="Q441" s="22">
        <v>55</v>
      </c>
      <c r="R441" s="22">
        <v>50</v>
      </c>
      <c r="S441" s="23">
        <f t="shared" si="49"/>
        <v>10.579999999999998</v>
      </c>
      <c r="T441" s="22">
        <v>38</v>
      </c>
      <c r="U441" s="22">
        <v>19</v>
      </c>
      <c r="V441" s="24">
        <v>0</v>
      </c>
      <c r="W441" s="24" t="str">
        <f t="shared" si="50"/>
        <v>Calma</v>
      </c>
      <c r="X441" s="24" t="s">
        <v>47</v>
      </c>
      <c r="Y441" s="24">
        <f t="shared" si="46"/>
        <v>315</v>
      </c>
      <c r="Z441" s="25">
        <v>0.22</v>
      </c>
      <c r="AA441" s="25">
        <v>2.04</v>
      </c>
      <c r="AB441" s="25">
        <v>5.58</v>
      </c>
      <c r="AC441" s="25">
        <v>51.8</v>
      </c>
      <c r="AD441" s="26">
        <v>3</v>
      </c>
      <c r="AE441" s="26" t="s">
        <v>76</v>
      </c>
    </row>
    <row r="442" spans="1:31">
      <c r="A442" s="17">
        <v>42895</v>
      </c>
      <c r="B442" s="18">
        <v>0.33333333333333298</v>
      </c>
      <c r="C442" s="18">
        <v>0.58333333333333304</v>
      </c>
      <c r="D442" s="19">
        <v>24</v>
      </c>
      <c r="E442" s="19">
        <v>21</v>
      </c>
      <c r="F442" s="19">
        <v>29</v>
      </c>
      <c r="G442" s="5">
        <f>INDEX('Carta Psicrométrica'!B$3:AO$49,MATCH(datos!F442,'Carta Psicrométrica'!A$3:A$49,0),MATCH(datos!E442,'Carta Psicrométrica'!B$2:AO$2,0))</f>
        <v>0</v>
      </c>
      <c r="H442" s="20">
        <v>32</v>
      </c>
      <c r="I442" s="20">
        <v>23</v>
      </c>
      <c r="J442" s="6">
        <v>1018</v>
      </c>
      <c r="K442" s="6">
        <f t="shared" si="48"/>
        <v>763.5</v>
      </c>
      <c r="L442" s="21">
        <v>31</v>
      </c>
      <c r="M442" s="21">
        <v>32</v>
      </c>
      <c r="N442" s="21">
        <v>32</v>
      </c>
      <c r="O442" s="21">
        <v>30</v>
      </c>
      <c r="P442" s="21">
        <v>26</v>
      </c>
      <c r="Q442" s="22">
        <v>50</v>
      </c>
      <c r="R442" s="22">
        <v>41</v>
      </c>
      <c r="S442" s="23">
        <f t="shared" si="49"/>
        <v>9</v>
      </c>
      <c r="T442" s="22">
        <v>38</v>
      </c>
      <c r="U442" s="22">
        <v>19</v>
      </c>
      <c r="V442" s="24">
        <v>2</v>
      </c>
      <c r="W442" s="24" t="str">
        <f t="shared" si="50"/>
        <v>Brisa Suave</v>
      </c>
      <c r="X442" s="24" t="s">
        <v>60</v>
      </c>
      <c r="Y442" s="24">
        <f t="shared" si="46"/>
        <v>292.5</v>
      </c>
      <c r="Z442" s="25">
        <v>0</v>
      </c>
      <c r="AA442" s="25">
        <v>0</v>
      </c>
      <c r="AB442" s="25">
        <v>0</v>
      </c>
      <c r="AC442" s="25">
        <v>0</v>
      </c>
      <c r="AD442" s="26">
        <v>0</v>
      </c>
    </row>
    <row r="443" spans="1:31">
      <c r="A443" s="17">
        <v>42896</v>
      </c>
      <c r="B443" s="18">
        <v>0.33333333333333298</v>
      </c>
      <c r="C443" s="18">
        <v>0.58333333333333304</v>
      </c>
      <c r="D443" s="19">
        <v>30</v>
      </c>
      <c r="E443" s="19">
        <v>20</v>
      </c>
      <c r="F443" s="19">
        <v>30</v>
      </c>
      <c r="G443" s="5">
        <f>INDEX('Carta Psicrométrica'!B$3:AO$49,MATCH(datos!F443,'Carta Psicrométrica'!A$3:A$49,0),MATCH(datos!E443,'Carta Psicrométrica'!B$2:AO$2,0))</f>
        <v>0</v>
      </c>
      <c r="H443" s="20">
        <v>38</v>
      </c>
      <c r="I443" s="20">
        <v>25</v>
      </c>
      <c r="J443" s="6">
        <v>1015</v>
      </c>
      <c r="K443" s="6">
        <f t="shared" si="48"/>
        <v>761.25</v>
      </c>
      <c r="L443" s="21">
        <v>32</v>
      </c>
      <c r="M443" s="21">
        <v>33</v>
      </c>
      <c r="N443" s="21">
        <v>32</v>
      </c>
      <c r="O443" s="21">
        <v>30</v>
      </c>
      <c r="P443" s="21">
        <v>26</v>
      </c>
      <c r="Q443" s="22">
        <v>41</v>
      </c>
      <c r="R443" s="22">
        <v>30</v>
      </c>
      <c r="S443" s="23">
        <f t="shared" si="49"/>
        <v>11</v>
      </c>
      <c r="T443" s="22">
        <v>42</v>
      </c>
      <c r="U443" s="22">
        <v>19</v>
      </c>
      <c r="V443" s="24">
        <v>2</v>
      </c>
      <c r="W443" s="24" t="str">
        <f t="shared" si="50"/>
        <v>Brisa Suave</v>
      </c>
      <c r="X443" s="24" t="s">
        <v>49</v>
      </c>
      <c r="Y443" s="24">
        <f t="shared" si="46"/>
        <v>247.5</v>
      </c>
      <c r="Z443" s="25">
        <v>0</v>
      </c>
      <c r="AA443" s="25">
        <v>0</v>
      </c>
      <c r="AB443" s="25">
        <v>0</v>
      </c>
      <c r="AC443" s="25">
        <v>0</v>
      </c>
      <c r="AD443" s="26">
        <v>0</v>
      </c>
    </row>
    <row r="444" spans="1:31">
      <c r="A444" s="17">
        <v>42897</v>
      </c>
      <c r="B444" s="18">
        <v>0.33402777777777798</v>
      </c>
      <c r="C444" s="18">
        <v>0.58402777777777803</v>
      </c>
      <c r="D444" s="19">
        <v>29</v>
      </c>
      <c r="E444" s="19">
        <v>18</v>
      </c>
      <c r="F444" s="19">
        <v>29</v>
      </c>
      <c r="G444" s="5">
        <f>INDEX('Carta Psicrométrica'!B$3:AO$49,MATCH(datos!F444,'Carta Psicrométrica'!A$3:A$49,0),MATCH(datos!E444,'Carta Psicrométrica'!B$2:AO$2,0))</f>
        <v>0</v>
      </c>
      <c r="H444" s="20">
        <v>40</v>
      </c>
      <c r="I444" s="20">
        <v>23</v>
      </c>
      <c r="J444" s="6">
        <v>1015</v>
      </c>
      <c r="K444" s="6">
        <f t="shared" si="48"/>
        <v>761.25</v>
      </c>
      <c r="L444" s="21">
        <v>32</v>
      </c>
      <c r="M444" s="21">
        <v>33</v>
      </c>
      <c r="N444" s="21">
        <v>33</v>
      </c>
      <c r="O444" s="21">
        <v>30</v>
      </c>
      <c r="P444" s="21">
        <v>27</v>
      </c>
      <c r="Q444" s="22">
        <v>30</v>
      </c>
      <c r="R444" s="22">
        <v>16</v>
      </c>
      <c r="S444" s="23">
        <f t="shared" si="49"/>
        <v>14</v>
      </c>
      <c r="T444" s="22">
        <v>43</v>
      </c>
      <c r="U444" s="22">
        <v>15</v>
      </c>
      <c r="V444" s="24">
        <v>2</v>
      </c>
      <c r="W444" s="24" t="str">
        <f t="shared" si="50"/>
        <v>Brisa Suave</v>
      </c>
      <c r="X444" s="24" t="s">
        <v>58</v>
      </c>
      <c r="Y444" s="24">
        <f t="shared" si="46"/>
        <v>270</v>
      </c>
      <c r="Z444" s="25">
        <v>0</v>
      </c>
      <c r="AA444" s="25">
        <v>0</v>
      </c>
      <c r="AB444" s="25">
        <v>0</v>
      </c>
      <c r="AC444" s="25">
        <v>0</v>
      </c>
      <c r="AD444" s="26">
        <v>4</v>
      </c>
      <c r="AE444" s="26" t="s">
        <v>94</v>
      </c>
    </row>
    <row r="445" spans="1:31">
      <c r="A445" s="17">
        <v>42898</v>
      </c>
      <c r="B445" s="18">
        <v>0.33333333333333298</v>
      </c>
      <c r="C445" s="18">
        <v>0.58333333333333304</v>
      </c>
      <c r="D445" s="19">
        <v>28</v>
      </c>
      <c r="E445" s="19">
        <v>18</v>
      </c>
      <c r="F445" s="19">
        <v>27</v>
      </c>
      <c r="G445" s="5">
        <f>INDEX('Carta Psicrométrica'!B$3:AO$49,MATCH(datos!F445,'Carta Psicrométrica'!A$3:A$49,0),MATCH(datos!E445,'Carta Psicrométrica'!B$2:AO$2,0))</f>
        <v>0</v>
      </c>
      <c r="H445" s="20">
        <v>37</v>
      </c>
      <c r="I445" s="20">
        <v>22</v>
      </c>
      <c r="J445" s="6">
        <v>1018</v>
      </c>
      <c r="K445" s="6">
        <f t="shared" si="48"/>
        <v>763.5</v>
      </c>
      <c r="L445" s="21">
        <v>32</v>
      </c>
      <c r="M445" s="21">
        <v>33</v>
      </c>
      <c r="N445" s="21">
        <v>33</v>
      </c>
      <c r="O445" s="21">
        <v>30</v>
      </c>
      <c r="P445" s="21">
        <v>27</v>
      </c>
      <c r="Q445" s="22">
        <v>16</v>
      </c>
      <c r="R445" s="22">
        <v>5</v>
      </c>
      <c r="S445" s="23">
        <f t="shared" si="49"/>
        <v>11</v>
      </c>
      <c r="T445" s="22">
        <v>42</v>
      </c>
      <c r="U445" s="22">
        <v>15</v>
      </c>
      <c r="V445" s="24">
        <v>0</v>
      </c>
      <c r="W445" s="24" t="str">
        <f t="shared" si="50"/>
        <v>Calma</v>
      </c>
      <c r="X445" s="24" t="s">
        <v>58</v>
      </c>
      <c r="Y445" s="24">
        <f t="shared" si="46"/>
        <v>270</v>
      </c>
      <c r="Z445" s="25">
        <v>0</v>
      </c>
      <c r="AA445" s="25">
        <v>0</v>
      </c>
      <c r="AB445" s="25">
        <v>0</v>
      </c>
      <c r="AC445" s="25">
        <v>0</v>
      </c>
      <c r="AD445" s="26">
        <v>0</v>
      </c>
    </row>
    <row r="446" spans="1:31">
      <c r="A446" s="17">
        <v>42899</v>
      </c>
      <c r="B446" s="18">
        <v>0.33333333333333298</v>
      </c>
      <c r="C446" s="18">
        <v>0.58333333333333304</v>
      </c>
      <c r="D446" s="19">
        <v>27</v>
      </c>
      <c r="E446" s="19">
        <v>18</v>
      </c>
      <c r="F446" s="19">
        <v>27</v>
      </c>
      <c r="G446" s="5">
        <f>INDEX('Carta Psicrométrica'!B$3:AO$49,MATCH(datos!F446,'Carta Psicrométrica'!A$3:A$49,0),MATCH(datos!E446,'Carta Psicrométrica'!B$2:AO$2,0))</f>
        <v>0</v>
      </c>
      <c r="H446" s="20">
        <v>36</v>
      </c>
      <c r="I446" s="20">
        <v>22</v>
      </c>
      <c r="J446" s="6">
        <v>1016</v>
      </c>
      <c r="K446" s="6">
        <f t="shared" si="48"/>
        <v>762</v>
      </c>
      <c r="L446" s="21">
        <v>32</v>
      </c>
      <c r="M446" s="21">
        <v>34</v>
      </c>
      <c r="N446" s="21">
        <v>33</v>
      </c>
      <c r="O446" s="21">
        <v>30</v>
      </c>
      <c r="P446" s="21">
        <v>27</v>
      </c>
      <c r="Q446" s="22">
        <v>16</v>
      </c>
      <c r="R446" s="22">
        <v>1</v>
      </c>
      <c r="S446" s="23">
        <f t="shared" si="49"/>
        <v>15</v>
      </c>
      <c r="T446" s="22">
        <v>50</v>
      </c>
      <c r="U446" s="22">
        <v>14</v>
      </c>
      <c r="V446" s="24">
        <v>0</v>
      </c>
      <c r="W446" s="24" t="str">
        <f t="shared" si="50"/>
        <v>Calma</v>
      </c>
      <c r="X446" s="24" t="s">
        <v>66</v>
      </c>
      <c r="Y446" s="24">
        <f t="shared" si="46"/>
        <v>225</v>
      </c>
      <c r="Z446" s="25">
        <v>0</v>
      </c>
      <c r="AA446" s="25">
        <v>0</v>
      </c>
      <c r="AB446" s="25">
        <v>0</v>
      </c>
      <c r="AC446" s="25">
        <v>0</v>
      </c>
      <c r="AD446" s="26">
        <v>0</v>
      </c>
    </row>
    <row r="447" spans="1:31">
      <c r="A447" s="17">
        <v>42900</v>
      </c>
      <c r="B447" s="18">
        <v>0.33333333333333298</v>
      </c>
      <c r="C447" s="18">
        <v>0.58333333333333304</v>
      </c>
      <c r="D447" s="19">
        <v>27</v>
      </c>
      <c r="E447" s="19">
        <v>17</v>
      </c>
      <c r="F447" s="19">
        <v>27</v>
      </c>
      <c r="G447" s="5">
        <f>INDEX('Carta Psicrométrica'!B$3:AO$49,MATCH(datos!F447,'Carta Psicrométrica'!A$3:A$49,0),MATCH(datos!E447,'Carta Psicrométrica'!B$2:AO$2,0))</f>
        <v>0</v>
      </c>
      <c r="H447" s="20">
        <v>37</v>
      </c>
      <c r="I447" s="20">
        <v>20</v>
      </c>
      <c r="J447" s="6">
        <v>1016</v>
      </c>
      <c r="K447" s="6">
        <v>762</v>
      </c>
      <c r="L447" s="21">
        <v>33</v>
      </c>
      <c r="M447" s="21">
        <v>34</v>
      </c>
      <c r="N447" s="21">
        <v>33</v>
      </c>
      <c r="O447" s="21">
        <v>31</v>
      </c>
      <c r="P447" s="21">
        <v>27</v>
      </c>
      <c r="Q447" s="22">
        <v>130</v>
      </c>
      <c r="R447" s="22">
        <v>115</v>
      </c>
      <c r="S447" s="23">
        <f t="shared" si="49"/>
        <v>15</v>
      </c>
      <c r="T447" s="22">
        <v>35</v>
      </c>
      <c r="U447" s="22">
        <v>20</v>
      </c>
      <c r="V447" s="24">
        <v>2</v>
      </c>
      <c r="W447" s="24" t="str">
        <f t="shared" si="50"/>
        <v>Brisa Suave</v>
      </c>
      <c r="X447" s="24" t="s">
        <v>60</v>
      </c>
      <c r="Y447" s="24">
        <f t="shared" si="46"/>
        <v>292.5</v>
      </c>
      <c r="Z447" s="25">
        <v>0</v>
      </c>
      <c r="AA447" s="25">
        <v>0</v>
      </c>
      <c r="AB447" s="25">
        <v>0</v>
      </c>
      <c r="AC447" s="25">
        <v>0</v>
      </c>
      <c r="AD447" s="26">
        <v>0</v>
      </c>
    </row>
    <row r="448" spans="1:31">
      <c r="A448" s="17">
        <v>42901</v>
      </c>
      <c r="B448" s="18">
        <v>0.33333333333333298</v>
      </c>
      <c r="C448" s="18">
        <v>0.58333333333333304</v>
      </c>
      <c r="D448" s="19">
        <v>27</v>
      </c>
      <c r="E448" s="19">
        <v>17</v>
      </c>
      <c r="F448" s="19">
        <v>27</v>
      </c>
      <c r="G448" s="5">
        <f>INDEX('Carta Psicrométrica'!B$3:AO$49,MATCH(datos!F448,'Carta Psicrométrica'!A$3:A$49,0),MATCH(datos!E448,'Carta Psicrométrica'!B$2:AO$2,0))</f>
        <v>0</v>
      </c>
      <c r="H448" s="20">
        <v>41</v>
      </c>
      <c r="I448" s="20">
        <v>20</v>
      </c>
      <c r="J448" s="6">
        <v>1018</v>
      </c>
      <c r="K448" s="6">
        <f t="shared" ref="K448:K479" si="51">J448*0.75</f>
        <v>763.5</v>
      </c>
      <c r="L448" s="21">
        <v>32</v>
      </c>
      <c r="M448" s="21">
        <v>34</v>
      </c>
      <c r="N448" s="21">
        <v>33</v>
      </c>
      <c r="O448" s="21">
        <v>31</v>
      </c>
      <c r="P448" s="21">
        <v>27</v>
      </c>
      <c r="Q448" s="22">
        <v>115</v>
      </c>
      <c r="R448" s="22">
        <v>101</v>
      </c>
      <c r="S448" s="23">
        <f t="shared" si="49"/>
        <v>14</v>
      </c>
      <c r="T448" s="22">
        <v>38</v>
      </c>
      <c r="U448" s="22">
        <v>19</v>
      </c>
      <c r="V448" s="24">
        <v>0</v>
      </c>
      <c r="W448" s="24" t="str">
        <f t="shared" si="50"/>
        <v>Calma</v>
      </c>
      <c r="X448" s="24" t="s">
        <v>58</v>
      </c>
      <c r="Y448" s="24">
        <f t="shared" si="46"/>
        <v>270</v>
      </c>
      <c r="Z448" s="25">
        <v>0</v>
      </c>
      <c r="AA448" s="25">
        <v>0</v>
      </c>
      <c r="AB448" s="25">
        <v>0</v>
      </c>
      <c r="AC448" s="25">
        <v>0</v>
      </c>
      <c r="AD448" s="26">
        <v>0</v>
      </c>
    </row>
    <row r="449" spans="1:31">
      <c r="A449" s="17">
        <v>42902</v>
      </c>
      <c r="B449" s="18">
        <v>0.33333333333333298</v>
      </c>
      <c r="C449" s="18">
        <v>0.58333333333333304</v>
      </c>
      <c r="D449" s="19">
        <v>28</v>
      </c>
      <c r="E449" s="19">
        <v>16</v>
      </c>
      <c r="F449" s="19">
        <v>28</v>
      </c>
      <c r="G449" s="5">
        <f>INDEX('Carta Psicrométrica'!B$3:AO$49,MATCH(datos!F449,'Carta Psicrométrica'!A$3:A$49,0),MATCH(datos!E449,'Carta Psicrométrica'!B$2:AO$2,0))</f>
        <v>3</v>
      </c>
      <c r="H449" s="20">
        <v>43</v>
      </c>
      <c r="I449" s="20">
        <v>23</v>
      </c>
      <c r="J449" s="6">
        <v>1017</v>
      </c>
      <c r="K449" s="6">
        <f t="shared" si="51"/>
        <v>762.75</v>
      </c>
      <c r="L449" s="21">
        <v>32</v>
      </c>
      <c r="M449" s="21">
        <v>34</v>
      </c>
      <c r="N449" s="21">
        <v>38</v>
      </c>
      <c r="O449" s="21">
        <v>31</v>
      </c>
      <c r="P449" s="21">
        <v>27</v>
      </c>
      <c r="Q449" s="22">
        <v>101</v>
      </c>
      <c r="R449" s="22">
        <v>86</v>
      </c>
      <c r="S449" s="23">
        <f t="shared" ref="S449:S480" si="52">IF(AB449=0,Q449-R449,Q449-(R449-AB449))</f>
        <v>15</v>
      </c>
      <c r="T449" s="22">
        <v>38</v>
      </c>
      <c r="U449" s="22">
        <v>18</v>
      </c>
      <c r="V449" s="24">
        <v>2</v>
      </c>
      <c r="W449" s="24" t="str">
        <f t="shared" si="50"/>
        <v>Brisa Suave</v>
      </c>
      <c r="X449" s="24" t="s">
        <v>49</v>
      </c>
      <c r="Y449" s="24">
        <f t="shared" si="46"/>
        <v>247.5</v>
      </c>
      <c r="Z449" s="25">
        <v>0</v>
      </c>
      <c r="AA449" s="25">
        <v>0</v>
      </c>
      <c r="AB449" s="25">
        <v>0</v>
      </c>
      <c r="AC449" s="25">
        <v>0</v>
      </c>
      <c r="AD449" s="26">
        <v>0</v>
      </c>
    </row>
    <row r="450" spans="1:31">
      <c r="A450" s="17">
        <v>42903</v>
      </c>
      <c r="B450" s="18">
        <v>0.33333333333333298</v>
      </c>
      <c r="C450" s="18">
        <v>0.58333333333333304</v>
      </c>
      <c r="D450" s="19">
        <v>29</v>
      </c>
      <c r="E450" s="19">
        <v>27</v>
      </c>
      <c r="F450" s="19">
        <v>15</v>
      </c>
      <c r="G450" s="5">
        <f>INDEX('Carta Psicrométrica'!B$3:AO$49,MATCH(datos!F450,'Carta Psicrométrica'!A$3:A$49,0),MATCH(datos!E450,'Carta Psicrométrica'!B$2:AO$2,0))</f>
        <v>0</v>
      </c>
      <c r="H450" s="20">
        <v>42</v>
      </c>
      <c r="I450" s="20">
        <v>23</v>
      </c>
      <c r="J450" s="6">
        <v>1015</v>
      </c>
      <c r="K450" s="6">
        <f t="shared" si="51"/>
        <v>761.25</v>
      </c>
      <c r="L450" s="21">
        <v>33</v>
      </c>
      <c r="M450" s="21">
        <v>29</v>
      </c>
      <c r="N450" s="21">
        <v>29</v>
      </c>
      <c r="O450" s="21">
        <v>31</v>
      </c>
      <c r="P450" s="21">
        <v>27</v>
      </c>
      <c r="Q450" s="22">
        <v>86</v>
      </c>
      <c r="R450" s="22">
        <v>70</v>
      </c>
      <c r="S450" s="23">
        <f t="shared" si="52"/>
        <v>16</v>
      </c>
      <c r="T450" s="22">
        <v>38</v>
      </c>
      <c r="U450" s="22">
        <v>17</v>
      </c>
      <c r="V450" s="24">
        <v>2</v>
      </c>
      <c r="W450" s="24" t="str">
        <f t="shared" si="50"/>
        <v>Brisa Suave</v>
      </c>
      <c r="X450" s="24" t="s">
        <v>58</v>
      </c>
      <c r="Y450" s="24">
        <f t="shared" si="46"/>
        <v>270</v>
      </c>
      <c r="Z450" s="25">
        <v>0</v>
      </c>
      <c r="AA450" s="25">
        <v>0</v>
      </c>
      <c r="AB450" s="25">
        <v>0</v>
      </c>
      <c r="AC450" s="25">
        <v>0</v>
      </c>
      <c r="AD450" s="26">
        <v>0</v>
      </c>
    </row>
    <row r="451" spans="1:31">
      <c r="A451" s="17">
        <v>42904</v>
      </c>
      <c r="B451" s="18">
        <v>0.33333333333333298</v>
      </c>
      <c r="C451" s="18">
        <v>0.58333333333333304</v>
      </c>
      <c r="G451" s="5" t="e">
        <f>INDEX('Carta Psicrométrica'!B$3:AO$49,MATCH(datos!F451,'Carta Psicrométrica'!A$3:A$49,0),MATCH(datos!E451,'Carta Psicrométrica'!B$2:AO$2,0))</f>
        <v>#N/A</v>
      </c>
      <c r="K451" s="6">
        <f t="shared" si="51"/>
        <v>0</v>
      </c>
      <c r="S451" s="23">
        <f t="shared" si="52"/>
        <v>0</v>
      </c>
      <c r="W451" s="24" t="str">
        <f t="shared" si="50"/>
        <v>Calma</v>
      </c>
      <c r="Y451" s="24" t="str">
        <f t="shared" si="46"/>
        <v>N/A</v>
      </c>
    </row>
    <row r="452" spans="1:31">
      <c r="A452" s="17">
        <v>42905</v>
      </c>
      <c r="B452" s="18">
        <v>0.33333333333333298</v>
      </c>
      <c r="C452" s="18">
        <v>0.58333333333333304</v>
      </c>
      <c r="D452" s="19">
        <v>29</v>
      </c>
      <c r="E452" s="19">
        <v>24</v>
      </c>
      <c r="F452" s="19">
        <v>36</v>
      </c>
      <c r="G452" s="5">
        <f>INDEX('Carta Psicrométrica'!B$3:AO$49,MATCH(datos!F452,'Carta Psicrométrica'!A$3:A$49,0),MATCH(datos!E452,'Carta Psicrométrica'!B$2:AO$2,0))</f>
        <v>0</v>
      </c>
      <c r="H452" s="20">
        <v>42</v>
      </c>
      <c r="I452" s="20">
        <v>26</v>
      </c>
      <c r="J452" s="6">
        <v>1015</v>
      </c>
      <c r="K452" s="6">
        <f t="shared" si="51"/>
        <v>761.25</v>
      </c>
      <c r="L452" s="21">
        <v>35</v>
      </c>
      <c r="M452" s="21">
        <v>35</v>
      </c>
      <c r="N452" s="21">
        <v>33</v>
      </c>
      <c r="O452" s="21">
        <v>31</v>
      </c>
      <c r="P452" s="21">
        <v>27</v>
      </c>
      <c r="Q452" s="22">
        <v>70</v>
      </c>
      <c r="R452" s="22">
        <v>42</v>
      </c>
      <c r="S452" s="23">
        <f t="shared" si="52"/>
        <v>28</v>
      </c>
      <c r="T452" s="22">
        <v>38</v>
      </c>
      <c r="U452" s="22">
        <v>24</v>
      </c>
      <c r="V452" s="24">
        <v>0</v>
      </c>
      <c r="W452" s="24" t="str">
        <f t="shared" si="50"/>
        <v>Calma</v>
      </c>
      <c r="X452" s="24" t="s">
        <v>56</v>
      </c>
      <c r="Y452" s="24">
        <f t="shared" si="46"/>
        <v>67.5</v>
      </c>
      <c r="Z452" s="25">
        <v>0</v>
      </c>
      <c r="AA452" s="25">
        <v>0</v>
      </c>
      <c r="AB452" s="25">
        <v>0</v>
      </c>
      <c r="AC452" s="25">
        <v>0</v>
      </c>
      <c r="AD452" s="26">
        <v>1</v>
      </c>
    </row>
    <row r="453" spans="1:31">
      <c r="A453" s="17">
        <v>42906</v>
      </c>
      <c r="B453" s="18">
        <v>0.33333333333333298</v>
      </c>
      <c r="C453" s="18">
        <v>0.58333333333333304</v>
      </c>
      <c r="D453" s="19">
        <v>29</v>
      </c>
      <c r="E453" s="19">
        <v>24</v>
      </c>
      <c r="F453" s="19">
        <v>29</v>
      </c>
      <c r="G453" s="5">
        <f>INDEX('Carta Psicrométrica'!B$3:AO$49,MATCH(datos!F453,'Carta Psicrométrica'!A$3:A$49,0),MATCH(datos!E453,'Carta Psicrométrica'!B$2:AO$2,0))</f>
        <v>0</v>
      </c>
      <c r="H453" s="20">
        <v>42</v>
      </c>
      <c r="I453" s="20">
        <v>27</v>
      </c>
      <c r="J453" s="6">
        <v>1016</v>
      </c>
      <c r="K453" s="6">
        <f t="shared" si="51"/>
        <v>762</v>
      </c>
      <c r="L453" s="21">
        <v>35</v>
      </c>
      <c r="M453" s="21">
        <v>36</v>
      </c>
      <c r="N453" s="21">
        <v>34</v>
      </c>
      <c r="O453" s="21">
        <v>33</v>
      </c>
      <c r="P453" s="21">
        <v>28</v>
      </c>
      <c r="Q453" s="22">
        <v>104</v>
      </c>
      <c r="R453" s="22">
        <v>92</v>
      </c>
      <c r="S453" s="23">
        <f t="shared" si="52"/>
        <v>12</v>
      </c>
      <c r="T453" s="22">
        <v>39</v>
      </c>
      <c r="U453" s="22">
        <v>18</v>
      </c>
      <c r="V453" s="24">
        <v>2</v>
      </c>
      <c r="W453" s="24" t="str">
        <f t="shared" si="50"/>
        <v>Brisa Suave</v>
      </c>
      <c r="X453" s="24" t="s">
        <v>51</v>
      </c>
      <c r="Y453" s="24">
        <f t="shared" si="46"/>
        <v>90</v>
      </c>
      <c r="Z453" s="25">
        <v>0</v>
      </c>
      <c r="AA453" s="25">
        <v>0</v>
      </c>
      <c r="AB453" s="25">
        <v>0</v>
      </c>
      <c r="AC453" s="25">
        <v>0</v>
      </c>
      <c r="AD453" s="26">
        <v>3</v>
      </c>
      <c r="AE453" s="26" t="s">
        <v>76</v>
      </c>
    </row>
    <row r="454" spans="1:31">
      <c r="A454" s="17">
        <v>42907</v>
      </c>
      <c r="B454" s="18">
        <v>0.33333333333333298</v>
      </c>
      <c r="C454" s="18">
        <v>0.58333333333333304</v>
      </c>
      <c r="D454" s="19">
        <v>30</v>
      </c>
      <c r="E454" s="19">
        <v>23</v>
      </c>
      <c r="F454" s="19">
        <v>30</v>
      </c>
      <c r="G454" s="5">
        <f>INDEX('Carta Psicrométrica'!B$3:AO$49,MATCH(datos!F454,'Carta Psicrométrica'!A$3:A$49,0),MATCH(datos!E454,'Carta Psicrométrica'!B$2:AO$2,0))</f>
        <v>0</v>
      </c>
      <c r="H454" s="20">
        <v>42</v>
      </c>
      <c r="I454" s="20">
        <v>26</v>
      </c>
      <c r="J454" s="6">
        <v>1016</v>
      </c>
      <c r="K454" s="6">
        <f t="shared" si="51"/>
        <v>762</v>
      </c>
      <c r="L454" s="21">
        <v>36</v>
      </c>
      <c r="M454" s="21">
        <v>35</v>
      </c>
      <c r="N454" s="21">
        <v>35</v>
      </c>
      <c r="O454" s="21">
        <v>32</v>
      </c>
      <c r="P454" s="21">
        <v>28</v>
      </c>
      <c r="Q454" s="22">
        <v>92</v>
      </c>
      <c r="R454" s="22">
        <v>80</v>
      </c>
      <c r="S454" s="23">
        <f t="shared" si="52"/>
        <v>12</v>
      </c>
      <c r="T454" s="22">
        <v>38</v>
      </c>
      <c r="U454" s="22">
        <v>22</v>
      </c>
      <c r="V454" s="24">
        <v>2</v>
      </c>
      <c r="W454" s="24" t="str">
        <f t="shared" si="50"/>
        <v>Brisa Suave</v>
      </c>
      <c r="X454" s="24" t="s">
        <v>59</v>
      </c>
      <c r="Y454" s="24">
        <f t="shared" si="46"/>
        <v>45</v>
      </c>
      <c r="Z454" s="25">
        <v>0</v>
      </c>
      <c r="AA454" s="25">
        <v>0</v>
      </c>
      <c r="AB454" s="25">
        <v>0</v>
      </c>
      <c r="AC454" s="25">
        <v>0</v>
      </c>
      <c r="AD454" s="26">
        <v>3</v>
      </c>
      <c r="AE454" s="26" t="s">
        <v>76</v>
      </c>
    </row>
    <row r="455" spans="1:31">
      <c r="A455" s="17">
        <v>42908</v>
      </c>
      <c r="B455" s="18">
        <v>0.33333333333333298</v>
      </c>
      <c r="C455" s="18">
        <v>0.58333333333333304</v>
      </c>
      <c r="D455" s="19">
        <v>29</v>
      </c>
      <c r="E455" s="19">
        <v>23</v>
      </c>
      <c r="F455" s="19">
        <v>29</v>
      </c>
      <c r="G455" s="5">
        <f>INDEX('Carta Psicrométrica'!B$3:AO$49,MATCH(datos!F455,'Carta Psicrométrica'!A$3:A$49,0),MATCH(datos!E455,'Carta Psicrométrica'!B$2:AO$2,0))</f>
        <v>0</v>
      </c>
      <c r="H455" s="20">
        <v>42</v>
      </c>
      <c r="I455" s="20">
        <v>21</v>
      </c>
      <c r="J455" s="6">
        <v>1014</v>
      </c>
      <c r="K455" s="6">
        <f t="shared" si="51"/>
        <v>760.5</v>
      </c>
      <c r="L455" s="21">
        <v>28</v>
      </c>
      <c r="M455" s="21">
        <v>30</v>
      </c>
      <c r="N455" s="21">
        <v>32</v>
      </c>
      <c r="O455" s="21">
        <v>33</v>
      </c>
      <c r="P455" s="21">
        <v>28</v>
      </c>
      <c r="Q455" s="22">
        <v>80</v>
      </c>
      <c r="R455" s="22">
        <v>109</v>
      </c>
      <c r="S455" s="23">
        <f t="shared" si="52"/>
        <v>15.950000000000003</v>
      </c>
      <c r="T455" s="22">
        <v>39</v>
      </c>
      <c r="U455" s="22">
        <v>21</v>
      </c>
      <c r="V455" s="24">
        <v>1</v>
      </c>
      <c r="W455" s="24" t="str">
        <f t="shared" si="50"/>
        <v>Ventolina</v>
      </c>
      <c r="X455" s="24" t="s">
        <v>47</v>
      </c>
      <c r="Y455" s="24">
        <f t="shared" si="46"/>
        <v>315</v>
      </c>
      <c r="Z455" s="25">
        <v>1.77</v>
      </c>
      <c r="AB455" s="25">
        <v>44.95</v>
      </c>
      <c r="AD455" s="26">
        <v>0</v>
      </c>
    </row>
    <row r="456" spans="1:31">
      <c r="A456" s="17">
        <v>42909</v>
      </c>
      <c r="B456" s="18">
        <v>0.33333333333333298</v>
      </c>
      <c r="C456" s="18">
        <v>0.58333333333333304</v>
      </c>
      <c r="D456" s="19">
        <v>32</v>
      </c>
      <c r="E456" s="19">
        <v>21</v>
      </c>
      <c r="F456" s="19">
        <v>33</v>
      </c>
      <c r="G456" s="5" t="e">
        <f>INDEX('Carta Psicrométrica'!B$3:AO$49,MATCH(datos!F456,'Carta Psicrométrica'!A$3:A$49,0),MATCH(datos!E456,'Carta Psicrométrica'!B$2:AO$2,0))</f>
        <v>#N/A</v>
      </c>
      <c r="H456" s="20">
        <v>43</v>
      </c>
      <c r="I456" s="20">
        <v>29</v>
      </c>
      <c r="J456" s="6">
        <v>1013.75</v>
      </c>
      <c r="K456" s="6">
        <f t="shared" si="51"/>
        <v>760.3125</v>
      </c>
      <c r="L456" s="21">
        <v>27</v>
      </c>
      <c r="M456" s="21">
        <v>29</v>
      </c>
      <c r="N456" s="21">
        <v>30</v>
      </c>
      <c r="O456" s="21">
        <v>30</v>
      </c>
      <c r="P456" s="21">
        <v>28</v>
      </c>
      <c r="Q456" s="22">
        <v>109</v>
      </c>
      <c r="R456" s="22">
        <v>97</v>
      </c>
      <c r="S456" s="23">
        <f t="shared" si="52"/>
        <v>12</v>
      </c>
      <c r="T456" s="22">
        <v>39</v>
      </c>
      <c r="U456" s="22">
        <v>22</v>
      </c>
      <c r="V456" s="24">
        <v>3</v>
      </c>
      <c r="W456" s="24" t="str">
        <f t="shared" si="50"/>
        <v>Brisa Leve</v>
      </c>
      <c r="X456" s="24" t="s">
        <v>60</v>
      </c>
      <c r="Y456" s="24">
        <f t="shared" si="46"/>
        <v>292.5</v>
      </c>
      <c r="Z456" s="25">
        <v>0</v>
      </c>
      <c r="AA456" s="25">
        <v>0</v>
      </c>
      <c r="AB456" s="25">
        <v>0</v>
      </c>
      <c r="AC456" s="25">
        <v>0</v>
      </c>
      <c r="AD456" s="26">
        <v>3</v>
      </c>
      <c r="AE456" s="26" t="s">
        <v>112</v>
      </c>
    </row>
    <row r="457" spans="1:31">
      <c r="A457" s="17">
        <v>42910</v>
      </c>
      <c r="B457" s="18">
        <v>0.33333333333333298</v>
      </c>
      <c r="C457" s="18">
        <v>0.58333333333333304</v>
      </c>
      <c r="D457" s="19">
        <v>29</v>
      </c>
      <c r="E457" s="19">
        <v>25</v>
      </c>
      <c r="F457" s="19">
        <v>30</v>
      </c>
      <c r="G457" s="5">
        <f>INDEX('Carta Psicrométrica'!B$3:AO$49,MATCH(datos!F457,'Carta Psicrométrica'!A$3:A$49,0),MATCH(datos!E457,'Carta Psicrométrica'!B$2:AO$2,0))</f>
        <v>0</v>
      </c>
      <c r="H457" s="20">
        <v>44</v>
      </c>
      <c r="I457" s="20">
        <v>26</v>
      </c>
      <c r="J457" s="6">
        <v>1015</v>
      </c>
      <c r="K457" s="6">
        <f t="shared" si="51"/>
        <v>761.25</v>
      </c>
      <c r="L457" s="21">
        <v>27</v>
      </c>
      <c r="M457" s="21">
        <v>28</v>
      </c>
      <c r="N457" s="21">
        <v>30</v>
      </c>
      <c r="O457" s="21">
        <v>29</v>
      </c>
      <c r="P457" s="21">
        <v>29</v>
      </c>
      <c r="Q457" s="22">
        <v>97</v>
      </c>
      <c r="R457" s="22">
        <v>83</v>
      </c>
      <c r="S457" s="23">
        <f t="shared" si="52"/>
        <v>14</v>
      </c>
      <c r="T457" s="22">
        <v>39</v>
      </c>
      <c r="U457" s="22">
        <v>22</v>
      </c>
      <c r="V457" s="24">
        <v>2</v>
      </c>
      <c r="W457" s="24" t="str">
        <f t="shared" si="50"/>
        <v>Brisa Suave</v>
      </c>
      <c r="X457" s="24" t="s">
        <v>51</v>
      </c>
      <c r="Y457" s="24">
        <f t="shared" si="46"/>
        <v>90</v>
      </c>
      <c r="Z457" s="25">
        <v>0</v>
      </c>
      <c r="AA457" s="25">
        <v>0</v>
      </c>
      <c r="AB457" s="25">
        <v>0</v>
      </c>
      <c r="AC457" s="25">
        <v>0</v>
      </c>
      <c r="AD457" s="26">
        <v>0</v>
      </c>
    </row>
    <row r="458" spans="1:31">
      <c r="A458" s="17">
        <v>42911</v>
      </c>
      <c r="B458" s="18">
        <v>0.33333333333333298</v>
      </c>
      <c r="C458" s="18">
        <v>0.58333333333333304</v>
      </c>
      <c r="D458" s="19">
        <v>26</v>
      </c>
      <c r="E458" s="19">
        <v>24</v>
      </c>
      <c r="F458" s="19">
        <v>20</v>
      </c>
      <c r="G458" s="5">
        <f>INDEX('Carta Psicrométrica'!B$3:AO$49,MATCH(datos!F458,'Carta Psicrométrica'!A$3:A$49,0),MATCH(datos!E458,'Carta Psicrométrica'!B$2:AO$2,0))</f>
        <v>0</v>
      </c>
      <c r="H458" s="20">
        <v>35</v>
      </c>
      <c r="I458" s="20">
        <v>23</v>
      </c>
      <c r="J458" s="6">
        <v>1016</v>
      </c>
      <c r="K458" s="6">
        <f t="shared" si="51"/>
        <v>762</v>
      </c>
      <c r="L458" s="21">
        <v>24</v>
      </c>
      <c r="M458" s="21">
        <v>30</v>
      </c>
      <c r="N458" s="21">
        <v>30</v>
      </c>
      <c r="O458" s="21">
        <v>29</v>
      </c>
      <c r="P458" s="21">
        <v>29</v>
      </c>
      <c r="Q458" s="22">
        <v>83</v>
      </c>
      <c r="R458" s="22">
        <v>73</v>
      </c>
      <c r="S458" s="23">
        <f t="shared" si="52"/>
        <v>10</v>
      </c>
      <c r="T458" s="22">
        <v>34</v>
      </c>
      <c r="U458" s="22">
        <v>22</v>
      </c>
      <c r="V458" s="24">
        <v>0</v>
      </c>
      <c r="W458" s="24" t="str">
        <f t="shared" si="50"/>
        <v>Calma</v>
      </c>
      <c r="X458" s="24" t="s">
        <v>51</v>
      </c>
      <c r="Y458" s="24">
        <f t="shared" si="46"/>
        <v>90</v>
      </c>
      <c r="Z458" s="25">
        <v>0</v>
      </c>
      <c r="AA458" s="25">
        <v>0</v>
      </c>
      <c r="AB458" s="25">
        <v>0</v>
      </c>
      <c r="AC458" s="25">
        <v>0</v>
      </c>
      <c r="AD458" s="26">
        <v>6</v>
      </c>
      <c r="AE458" s="26" t="s">
        <v>76</v>
      </c>
    </row>
    <row r="459" spans="1:31">
      <c r="A459" s="17">
        <v>42912</v>
      </c>
      <c r="B459" s="18">
        <v>0.33333333333333298</v>
      </c>
      <c r="C459" s="18">
        <v>0.58333333333333304</v>
      </c>
      <c r="D459" s="19">
        <v>23</v>
      </c>
      <c r="E459" s="19">
        <v>21</v>
      </c>
      <c r="F459" s="19">
        <v>25</v>
      </c>
      <c r="G459" s="5">
        <f>INDEX('Carta Psicrométrica'!B$3:AO$49,MATCH(datos!F459,'Carta Psicrométrica'!A$3:A$49,0),MATCH(datos!E459,'Carta Psicrométrica'!B$2:AO$2,0))</f>
        <v>0</v>
      </c>
      <c r="H459" s="20">
        <v>37</v>
      </c>
      <c r="I459" s="20">
        <v>21</v>
      </c>
      <c r="J459" s="6">
        <v>1018</v>
      </c>
      <c r="K459" s="6">
        <f t="shared" si="51"/>
        <v>763.5</v>
      </c>
      <c r="L459" s="21">
        <v>28</v>
      </c>
      <c r="M459" s="21">
        <v>30</v>
      </c>
      <c r="N459" s="21">
        <v>29</v>
      </c>
      <c r="O459" s="21">
        <v>29</v>
      </c>
      <c r="P459" s="21">
        <v>28</v>
      </c>
      <c r="Q459" s="22">
        <v>73</v>
      </c>
      <c r="R459" s="22">
        <v>73</v>
      </c>
      <c r="S459" s="23">
        <f t="shared" si="52"/>
        <v>0</v>
      </c>
      <c r="T459" s="22">
        <v>38</v>
      </c>
      <c r="U459" s="22">
        <v>22</v>
      </c>
      <c r="V459" s="24">
        <v>3</v>
      </c>
      <c r="W459" s="24" t="str">
        <f t="shared" si="50"/>
        <v>Brisa Leve</v>
      </c>
      <c r="X459" s="24" t="s">
        <v>51</v>
      </c>
      <c r="Y459" s="24">
        <f t="shared" si="46"/>
        <v>90</v>
      </c>
      <c r="Z459" s="25">
        <v>0.27</v>
      </c>
      <c r="AC459" s="25">
        <v>68</v>
      </c>
      <c r="AD459" s="26">
        <v>7</v>
      </c>
      <c r="AE459" s="26" t="s">
        <v>95</v>
      </c>
    </row>
    <row r="460" spans="1:31">
      <c r="A460" s="17">
        <v>42913</v>
      </c>
      <c r="B460" s="18">
        <v>0.33333333333333298</v>
      </c>
      <c r="C460" s="18">
        <v>0.58333333333333304</v>
      </c>
      <c r="D460" s="19">
        <v>25</v>
      </c>
      <c r="E460" s="19">
        <v>22</v>
      </c>
      <c r="F460" s="19">
        <v>24</v>
      </c>
      <c r="G460" s="5">
        <f>INDEX('Carta Psicrométrica'!B$3:AO$49,MATCH(datos!F460,'Carta Psicrométrica'!A$3:A$49,0),MATCH(datos!E460,'Carta Psicrométrica'!B$2:AO$2,0))</f>
        <v>0</v>
      </c>
      <c r="H460" s="20">
        <v>30</v>
      </c>
      <c r="I460" s="20">
        <v>21</v>
      </c>
      <c r="J460" s="6">
        <v>1017</v>
      </c>
      <c r="K460" s="6">
        <f t="shared" si="51"/>
        <v>762.75</v>
      </c>
      <c r="L460" s="21">
        <v>28</v>
      </c>
      <c r="M460" s="21">
        <v>29</v>
      </c>
      <c r="N460" s="21">
        <v>30</v>
      </c>
      <c r="O460" s="21">
        <v>30</v>
      </c>
      <c r="P460" s="21">
        <v>28</v>
      </c>
      <c r="Q460" s="22">
        <v>73</v>
      </c>
      <c r="R460" s="22">
        <v>68</v>
      </c>
      <c r="S460" s="23">
        <f t="shared" si="52"/>
        <v>5</v>
      </c>
      <c r="T460" s="22">
        <v>38</v>
      </c>
      <c r="U460" s="22">
        <v>21</v>
      </c>
      <c r="V460" s="24">
        <v>0</v>
      </c>
      <c r="W460" s="24" t="str">
        <f t="shared" si="50"/>
        <v>Calma</v>
      </c>
      <c r="X460" s="24" t="s">
        <v>67</v>
      </c>
      <c r="Y460" s="24">
        <f t="shared" si="46"/>
        <v>337.5</v>
      </c>
      <c r="Z460" s="25">
        <v>0.21</v>
      </c>
      <c r="AC460" s="25">
        <v>49</v>
      </c>
      <c r="AD460" s="26">
        <v>0</v>
      </c>
    </row>
    <row r="461" spans="1:31">
      <c r="A461" s="17">
        <v>42914</v>
      </c>
      <c r="B461" s="18">
        <v>0.33333333333333298</v>
      </c>
      <c r="C461" s="18">
        <v>0.58333333333333304</v>
      </c>
      <c r="D461" s="19">
        <v>50</v>
      </c>
      <c r="E461" s="19">
        <v>22</v>
      </c>
      <c r="F461" s="19">
        <v>29</v>
      </c>
      <c r="G461" s="5">
        <f>INDEX('Carta Psicrométrica'!B$3:AO$49,MATCH(datos!F461,'Carta Psicrométrica'!A$3:A$49,0),MATCH(datos!E461,'Carta Psicrométrica'!B$2:AO$2,0))</f>
        <v>0</v>
      </c>
      <c r="H461" s="20">
        <v>36</v>
      </c>
      <c r="I461" s="20">
        <v>24</v>
      </c>
      <c r="J461" s="6">
        <v>1015</v>
      </c>
      <c r="K461" s="6">
        <f t="shared" si="51"/>
        <v>761.25</v>
      </c>
      <c r="L461" s="21">
        <v>29</v>
      </c>
      <c r="M461" s="21">
        <v>30</v>
      </c>
      <c r="N461" s="21">
        <v>30</v>
      </c>
      <c r="O461" s="21">
        <v>29</v>
      </c>
      <c r="P461" s="21">
        <v>27</v>
      </c>
      <c r="Q461" s="22">
        <v>68</v>
      </c>
      <c r="R461" s="22">
        <v>60</v>
      </c>
      <c r="S461" s="23">
        <f t="shared" si="52"/>
        <v>8</v>
      </c>
      <c r="T461" s="22">
        <v>39</v>
      </c>
      <c r="U461" s="22">
        <v>22</v>
      </c>
      <c r="V461" s="24">
        <v>2</v>
      </c>
      <c r="W461" s="24" t="str">
        <f t="shared" si="50"/>
        <v>Brisa Suave</v>
      </c>
      <c r="X461" s="24" t="s">
        <v>67</v>
      </c>
      <c r="Y461" s="24">
        <f t="shared" si="46"/>
        <v>337.5</v>
      </c>
      <c r="Z461" s="25">
        <v>0</v>
      </c>
      <c r="AA461" s="25">
        <v>0</v>
      </c>
      <c r="AB461" s="25">
        <v>0</v>
      </c>
      <c r="AC461" s="25">
        <v>0</v>
      </c>
      <c r="AD461" s="26">
        <v>0</v>
      </c>
    </row>
    <row r="462" spans="1:31">
      <c r="A462" s="17">
        <v>42915</v>
      </c>
      <c r="B462" s="18">
        <v>0.33333333333333298</v>
      </c>
      <c r="C462" s="18">
        <v>0.58333333333333304</v>
      </c>
      <c r="D462" s="19">
        <v>29</v>
      </c>
      <c r="E462" s="19">
        <v>20</v>
      </c>
      <c r="F462" s="19">
        <v>28</v>
      </c>
      <c r="G462" s="5">
        <f>INDEX('Carta Psicrométrica'!B$3:AO$49,MATCH(datos!F462,'Carta Psicrométrica'!A$3:A$49,0),MATCH(datos!E462,'Carta Psicrométrica'!B$2:AO$2,0))</f>
        <v>0</v>
      </c>
      <c r="H462" s="20">
        <v>38</v>
      </c>
      <c r="I462" s="20">
        <v>26</v>
      </c>
      <c r="J462" s="6">
        <v>1015</v>
      </c>
      <c r="K462" s="6">
        <f t="shared" si="51"/>
        <v>761.25</v>
      </c>
      <c r="L462" s="21">
        <v>30</v>
      </c>
      <c r="M462" s="21">
        <v>30</v>
      </c>
      <c r="N462" s="21">
        <v>31</v>
      </c>
      <c r="O462" s="21">
        <v>29</v>
      </c>
      <c r="P462" s="21">
        <v>28</v>
      </c>
      <c r="Q462" s="22">
        <v>60</v>
      </c>
      <c r="R462" s="22">
        <v>48</v>
      </c>
      <c r="S462" s="23">
        <f t="shared" si="52"/>
        <v>12</v>
      </c>
      <c r="T462" s="22">
        <v>34</v>
      </c>
      <c r="U462" s="22">
        <v>19</v>
      </c>
      <c r="V462" s="24">
        <v>2</v>
      </c>
      <c r="W462" s="24" t="str">
        <f t="shared" si="50"/>
        <v>Brisa Suave</v>
      </c>
      <c r="X462" s="24" t="s">
        <v>58</v>
      </c>
      <c r="Y462" s="24">
        <f t="shared" si="46"/>
        <v>270</v>
      </c>
      <c r="Z462" s="25">
        <v>0</v>
      </c>
      <c r="AA462" s="25">
        <v>0</v>
      </c>
      <c r="AB462" s="25">
        <v>0</v>
      </c>
      <c r="AC462" s="25">
        <v>0</v>
      </c>
      <c r="AD462" s="26">
        <v>0</v>
      </c>
    </row>
    <row r="463" spans="1:31">
      <c r="A463" s="17">
        <v>42916</v>
      </c>
      <c r="B463" s="18">
        <v>0.33333333333333298</v>
      </c>
      <c r="C463" s="18">
        <v>0.58333333333333304</v>
      </c>
      <c r="D463" s="19">
        <v>29</v>
      </c>
      <c r="E463" s="19">
        <v>19</v>
      </c>
      <c r="F463" s="19">
        <v>29</v>
      </c>
      <c r="G463" s="5">
        <f>INDEX('Carta Psicrométrica'!B$3:AO$49,MATCH(datos!F463,'Carta Psicrométrica'!A$3:A$49,0),MATCH(datos!E463,'Carta Psicrométrica'!B$2:AO$2,0))</f>
        <v>0</v>
      </c>
      <c r="H463" s="20">
        <v>40</v>
      </c>
      <c r="I463" s="20">
        <v>26</v>
      </c>
      <c r="J463" s="6">
        <v>1015</v>
      </c>
      <c r="K463" s="6">
        <f t="shared" si="51"/>
        <v>761.25</v>
      </c>
      <c r="L463" s="21">
        <v>30</v>
      </c>
      <c r="M463" s="21">
        <v>32</v>
      </c>
      <c r="N463" s="21">
        <v>31</v>
      </c>
      <c r="O463" s="21">
        <v>29</v>
      </c>
      <c r="P463" s="21">
        <v>28</v>
      </c>
      <c r="Q463" s="22">
        <v>48</v>
      </c>
      <c r="R463" s="22">
        <v>35</v>
      </c>
      <c r="S463" s="23">
        <f t="shared" si="52"/>
        <v>13</v>
      </c>
      <c r="T463" s="22">
        <v>38</v>
      </c>
      <c r="U463" s="22">
        <v>18</v>
      </c>
      <c r="V463" s="24">
        <v>3</v>
      </c>
      <c r="W463" s="24" t="str">
        <f t="shared" si="50"/>
        <v>Brisa Leve</v>
      </c>
      <c r="X463" s="24" t="s">
        <v>49</v>
      </c>
      <c r="Y463" s="24">
        <f t="shared" si="46"/>
        <v>247.5</v>
      </c>
      <c r="Z463" s="25">
        <v>0</v>
      </c>
      <c r="AA463" s="25">
        <v>0</v>
      </c>
      <c r="AB463" s="25">
        <v>0</v>
      </c>
      <c r="AC463" s="25">
        <v>0</v>
      </c>
      <c r="AD463" s="26">
        <v>0</v>
      </c>
    </row>
    <row r="464" spans="1:31">
      <c r="A464" s="17">
        <v>42917</v>
      </c>
      <c r="B464" s="18">
        <v>0.33333333333333298</v>
      </c>
      <c r="C464" s="18">
        <v>0.58333333333333304</v>
      </c>
      <c r="D464" s="19">
        <v>29</v>
      </c>
      <c r="E464" s="19">
        <v>24</v>
      </c>
      <c r="F464" s="19">
        <v>29</v>
      </c>
      <c r="G464" s="5">
        <f>INDEX('Carta Psicrométrica'!B$3:AO$49,MATCH(datos!F464,'Carta Psicrométrica'!A$3:A$49,0),MATCH(datos!E464,'Carta Psicrométrica'!B$2:AO$2,0))</f>
        <v>0</v>
      </c>
      <c r="H464" s="20">
        <v>40</v>
      </c>
      <c r="I464" s="20">
        <v>25</v>
      </c>
      <c r="J464" s="6">
        <v>1016</v>
      </c>
      <c r="K464" s="6">
        <f t="shared" si="51"/>
        <v>762</v>
      </c>
      <c r="L464" s="21">
        <v>31</v>
      </c>
      <c r="M464" s="21">
        <v>32</v>
      </c>
      <c r="N464" s="21">
        <v>32</v>
      </c>
      <c r="O464" s="21">
        <v>29</v>
      </c>
      <c r="P464" s="21">
        <v>28</v>
      </c>
      <c r="Q464" s="22">
        <v>113</v>
      </c>
      <c r="R464" s="22">
        <v>99</v>
      </c>
      <c r="S464" s="23">
        <f t="shared" si="52"/>
        <v>14</v>
      </c>
      <c r="T464" s="22">
        <v>39</v>
      </c>
      <c r="U464" s="22">
        <v>22</v>
      </c>
      <c r="W464" s="24" t="str">
        <f t="shared" si="50"/>
        <v>Calma</v>
      </c>
      <c r="X464" s="24" t="s">
        <v>90</v>
      </c>
      <c r="Y464" s="24">
        <f t="shared" si="46"/>
        <v>202.5</v>
      </c>
      <c r="Z464" s="25">
        <v>0</v>
      </c>
      <c r="AA464" s="25">
        <v>0</v>
      </c>
      <c r="AB464" s="25">
        <v>0</v>
      </c>
      <c r="AC464" s="25">
        <v>0</v>
      </c>
      <c r="AD464" s="26">
        <v>4</v>
      </c>
      <c r="AE464" s="26" t="s">
        <v>78</v>
      </c>
    </row>
    <row r="465" spans="1:31">
      <c r="A465" s="17">
        <v>42918</v>
      </c>
      <c r="B465" s="18">
        <v>0.33333333333333298</v>
      </c>
      <c r="C465" s="18">
        <v>0.58333333333333304</v>
      </c>
      <c r="D465" s="19">
        <v>27</v>
      </c>
      <c r="E465" s="19">
        <v>21</v>
      </c>
      <c r="F465" s="19">
        <v>27</v>
      </c>
      <c r="G465" s="5">
        <f>INDEX('Carta Psicrométrica'!B$3:AO$49,MATCH(datos!F465,'Carta Psicrométrica'!A$3:A$49,0),MATCH(datos!E465,'Carta Psicrométrica'!B$2:AO$2,0))</f>
        <v>0</v>
      </c>
      <c r="H465" s="20">
        <v>39</v>
      </c>
      <c r="I465" s="20">
        <v>23</v>
      </c>
      <c r="J465" s="6">
        <v>1018</v>
      </c>
      <c r="K465" s="6">
        <f t="shared" si="51"/>
        <v>763.5</v>
      </c>
      <c r="L465" s="21">
        <v>31</v>
      </c>
      <c r="M465" s="21">
        <v>32</v>
      </c>
      <c r="N465" s="21">
        <v>33</v>
      </c>
      <c r="O465" s="21">
        <v>30</v>
      </c>
      <c r="P465" s="21">
        <v>28</v>
      </c>
      <c r="Q465" s="22">
        <v>99</v>
      </c>
      <c r="R465" s="22">
        <v>89</v>
      </c>
      <c r="S465" s="23">
        <f t="shared" si="52"/>
        <v>10</v>
      </c>
      <c r="T465" s="22">
        <v>38</v>
      </c>
      <c r="U465" s="22">
        <v>22</v>
      </c>
      <c r="V465" s="24">
        <v>0</v>
      </c>
      <c r="W465" s="24" t="str">
        <f t="shared" si="50"/>
        <v>Calma</v>
      </c>
      <c r="X465" s="24" t="s">
        <v>65</v>
      </c>
      <c r="Y465" s="24">
        <f t="shared" si="46"/>
        <v>135.5</v>
      </c>
      <c r="Z465" s="25">
        <v>0</v>
      </c>
      <c r="AA465" s="25">
        <v>0</v>
      </c>
      <c r="AB465" s="25">
        <v>0</v>
      </c>
      <c r="AC465" s="25">
        <v>0</v>
      </c>
      <c r="AD465" s="26">
        <v>0</v>
      </c>
    </row>
    <row r="466" spans="1:31">
      <c r="A466" s="17">
        <v>42919</v>
      </c>
      <c r="B466" s="18">
        <v>0.33333333333333298</v>
      </c>
      <c r="C466" s="18">
        <v>0.58333333333333304</v>
      </c>
      <c r="D466" s="19">
        <v>27</v>
      </c>
      <c r="E466" s="19">
        <v>22</v>
      </c>
      <c r="F466" s="19">
        <v>28</v>
      </c>
      <c r="G466" s="5">
        <f>INDEX('Carta Psicrométrica'!B$3:AO$49,MATCH(datos!F466,'Carta Psicrométrica'!A$3:A$49,0),MATCH(datos!E466,'Carta Psicrométrica'!B$2:AO$2,0))</f>
        <v>0</v>
      </c>
      <c r="H466" s="20">
        <v>39</v>
      </c>
      <c r="I466" s="20">
        <v>26</v>
      </c>
      <c r="J466" s="6">
        <v>1018</v>
      </c>
      <c r="K466" s="6">
        <f t="shared" si="51"/>
        <v>763.5</v>
      </c>
      <c r="L466" s="21">
        <v>32</v>
      </c>
      <c r="M466" s="21">
        <v>33</v>
      </c>
      <c r="N466" s="21">
        <v>32</v>
      </c>
      <c r="O466" s="21">
        <v>30</v>
      </c>
      <c r="P466" s="21">
        <v>27</v>
      </c>
      <c r="Q466" s="22">
        <v>89</v>
      </c>
      <c r="R466" s="22">
        <v>79</v>
      </c>
      <c r="S466" s="23">
        <f t="shared" si="52"/>
        <v>10</v>
      </c>
      <c r="T466" s="22">
        <v>38</v>
      </c>
      <c r="U466" s="22">
        <v>22</v>
      </c>
      <c r="V466" s="24">
        <v>1</v>
      </c>
      <c r="W466" s="24" t="str">
        <f t="shared" si="50"/>
        <v>Ventolina</v>
      </c>
      <c r="X466" s="24" t="s">
        <v>60</v>
      </c>
      <c r="Y466" s="24">
        <f t="shared" si="46"/>
        <v>292.5</v>
      </c>
      <c r="Z466" s="25">
        <v>0</v>
      </c>
      <c r="AA466" s="25">
        <v>0</v>
      </c>
      <c r="AB466" s="25">
        <v>0</v>
      </c>
      <c r="AC466" s="25">
        <v>0</v>
      </c>
      <c r="AD466" s="26">
        <v>8</v>
      </c>
      <c r="AE466" s="26" t="s">
        <v>74</v>
      </c>
    </row>
    <row r="467" spans="1:31">
      <c r="A467" s="17">
        <v>42920</v>
      </c>
      <c r="B467" s="18">
        <v>0.33333333333333298</v>
      </c>
      <c r="C467" s="18">
        <v>0.58333333333333304</v>
      </c>
      <c r="D467" s="19">
        <v>30</v>
      </c>
      <c r="E467" s="19">
        <v>22</v>
      </c>
      <c r="F467" s="19">
        <v>30</v>
      </c>
      <c r="G467" s="5">
        <f>INDEX('Carta Psicrométrica'!B$3:AO$49,MATCH(datos!F467,'Carta Psicrométrica'!A$3:A$49,0),MATCH(datos!E467,'Carta Psicrométrica'!B$2:AO$2,0))</f>
        <v>0</v>
      </c>
      <c r="H467" s="20">
        <v>40</v>
      </c>
      <c r="I467" s="20">
        <v>21</v>
      </c>
      <c r="J467" s="6">
        <v>1017</v>
      </c>
      <c r="K467" s="6">
        <f t="shared" si="51"/>
        <v>762.75</v>
      </c>
      <c r="L467" s="21">
        <v>32</v>
      </c>
      <c r="M467" s="21">
        <v>33</v>
      </c>
      <c r="N467" s="21">
        <v>32</v>
      </c>
      <c r="O467" s="21">
        <v>30</v>
      </c>
      <c r="P467" s="21">
        <v>28</v>
      </c>
      <c r="Q467" s="22">
        <v>79</v>
      </c>
      <c r="R467" s="22">
        <v>69</v>
      </c>
      <c r="S467" s="23">
        <f t="shared" si="52"/>
        <v>10</v>
      </c>
      <c r="T467" s="22">
        <v>39</v>
      </c>
      <c r="U467" s="22">
        <v>21</v>
      </c>
      <c r="V467" s="24">
        <v>3</v>
      </c>
      <c r="W467" s="24" t="str">
        <f t="shared" si="50"/>
        <v>Brisa Leve</v>
      </c>
      <c r="X467" s="24" t="s">
        <v>53</v>
      </c>
      <c r="Y467" s="24">
        <f t="shared" ref="Y467:Y530" si="53">IF(X467="N",0,IF(X467="NNE",22.5,IF(X467="NE",45,IF(X467="ENE",67.5,IF(X467="E",90,IF(X467="ESE",112.5,IF(X467="SE",135.5,IF(X467="SSE",157.5,IF(X467="S",180,IF(X467="SSW",202.5,IF(X467="SW",225,IF(X467="WSW",247.5,IF(X467="W",270,IF(X467="WNW",292.5,IF(X467="NW",315,IF(X467="NNW",337.5,"N/A"))))))))))))))))</f>
        <v>22.5</v>
      </c>
      <c r="Z467" s="25">
        <v>0</v>
      </c>
      <c r="AA467" s="25">
        <v>0</v>
      </c>
      <c r="AB467" s="25">
        <v>0</v>
      </c>
      <c r="AC467" s="25">
        <v>0</v>
      </c>
      <c r="AD467" s="26">
        <v>1</v>
      </c>
      <c r="AE467" s="26" t="s">
        <v>76</v>
      </c>
    </row>
    <row r="468" spans="1:31">
      <c r="A468" s="17">
        <v>42921</v>
      </c>
      <c r="B468" s="18">
        <v>0.33333333333333298</v>
      </c>
      <c r="C468" s="18">
        <v>0.58333333333333304</v>
      </c>
      <c r="D468" s="19">
        <v>27</v>
      </c>
      <c r="E468" s="19">
        <v>21</v>
      </c>
      <c r="F468" s="19">
        <v>27</v>
      </c>
      <c r="G468" s="5">
        <f>INDEX('Carta Psicrométrica'!B$3:AO$49,MATCH(datos!F468,'Carta Psicrométrica'!A$3:A$49,0),MATCH(datos!E468,'Carta Psicrométrica'!B$2:AO$2,0))</f>
        <v>0</v>
      </c>
      <c r="H468" s="20">
        <v>42</v>
      </c>
      <c r="I468" s="20">
        <v>24</v>
      </c>
      <c r="J468" s="6">
        <v>1017</v>
      </c>
      <c r="K468" s="6">
        <f t="shared" si="51"/>
        <v>762.75</v>
      </c>
      <c r="L468" s="21">
        <v>33</v>
      </c>
      <c r="M468" s="21">
        <v>34</v>
      </c>
      <c r="N468" s="21">
        <v>33</v>
      </c>
      <c r="O468" s="21">
        <v>30</v>
      </c>
      <c r="P468" s="21">
        <v>28</v>
      </c>
      <c r="Q468" s="22">
        <v>69</v>
      </c>
      <c r="R468" s="22">
        <v>58</v>
      </c>
      <c r="S468" s="23">
        <f t="shared" si="52"/>
        <v>11</v>
      </c>
      <c r="T468" s="22">
        <v>38</v>
      </c>
      <c r="U468" s="22">
        <v>21</v>
      </c>
      <c r="V468" s="24">
        <v>3</v>
      </c>
      <c r="W468" s="24" t="str">
        <f t="shared" si="50"/>
        <v>Brisa Leve</v>
      </c>
      <c r="X468" s="24" t="s">
        <v>51</v>
      </c>
      <c r="Y468" s="24">
        <f t="shared" si="53"/>
        <v>90</v>
      </c>
      <c r="Z468" s="25">
        <v>0</v>
      </c>
      <c r="AA468" s="25">
        <v>0</v>
      </c>
      <c r="AB468" s="25">
        <v>0</v>
      </c>
      <c r="AC468" s="25">
        <v>0</v>
      </c>
      <c r="AD468" s="26">
        <v>0</v>
      </c>
    </row>
    <row r="469" spans="1:31">
      <c r="A469" s="17">
        <v>42922</v>
      </c>
      <c r="B469" s="18">
        <v>0.33333333333333298</v>
      </c>
      <c r="C469" s="18">
        <v>0.58333333333333304</v>
      </c>
      <c r="D469" s="19">
        <v>29</v>
      </c>
      <c r="E469" s="19">
        <v>22</v>
      </c>
      <c r="F469" s="19">
        <v>29</v>
      </c>
      <c r="G469" s="5">
        <f>INDEX('Carta Psicrométrica'!B$3:AO$49,MATCH(datos!F469,'Carta Psicrométrica'!A$3:A$49,0),MATCH(datos!E469,'Carta Psicrométrica'!B$2:AO$2,0))</f>
        <v>0</v>
      </c>
      <c r="H469" s="20">
        <v>39</v>
      </c>
      <c r="I469" s="20">
        <v>24</v>
      </c>
      <c r="J469" s="6">
        <v>1020</v>
      </c>
      <c r="K469" s="6">
        <f t="shared" si="51"/>
        <v>765</v>
      </c>
      <c r="L469" s="21">
        <v>32</v>
      </c>
      <c r="M469" s="21">
        <v>33</v>
      </c>
      <c r="N469" s="21">
        <v>33</v>
      </c>
      <c r="O469" s="21">
        <v>30</v>
      </c>
      <c r="P469" s="21">
        <v>28</v>
      </c>
      <c r="Q469" s="22">
        <v>58</v>
      </c>
      <c r="R469" s="22">
        <v>48</v>
      </c>
      <c r="S469" s="23">
        <f t="shared" si="52"/>
        <v>10</v>
      </c>
      <c r="T469" s="22">
        <v>38</v>
      </c>
      <c r="U469" s="22">
        <v>21</v>
      </c>
      <c r="V469" s="24">
        <v>2</v>
      </c>
      <c r="W469" s="24" t="str">
        <f t="shared" si="50"/>
        <v>Brisa Suave</v>
      </c>
      <c r="X469" s="24" t="s">
        <v>56</v>
      </c>
      <c r="Y469" s="24">
        <f t="shared" si="53"/>
        <v>67.5</v>
      </c>
      <c r="Z469" s="25">
        <v>0</v>
      </c>
      <c r="AA469" s="25">
        <v>0</v>
      </c>
      <c r="AB469" s="25">
        <v>0</v>
      </c>
      <c r="AC469" s="25">
        <v>0</v>
      </c>
      <c r="AD469" s="26">
        <v>3</v>
      </c>
      <c r="AE469" s="26" t="s">
        <v>78</v>
      </c>
    </row>
    <row r="470" spans="1:31">
      <c r="A470" s="17">
        <v>42923</v>
      </c>
      <c r="B470" s="18">
        <v>0.33333333333333298</v>
      </c>
      <c r="C470" s="18">
        <v>0.58333333333333304</v>
      </c>
      <c r="D470" s="19">
        <v>28</v>
      </c>
      <c r="E470" s="19">
        <v>22</v>
      </c>
      <c r="F470" s="19">
        <v>27</v>
      </c>
      <c r="G470" s="5">
        <f>INDEX('Carta Psicrométrica'!B$3:AO$49,MATCH(datos!F470,'Carta Psicrométrica'!A$3:A$49,0),MATCH(datos!E470,'Carta Psicrométrica'!B$2:AO$2,0))</f>
        <v>0</v>
      </c>
      <c r="H470" s="20">
        <v>39</v>
      </c>
      <c r="I470" s="20">
        <v>24</v>
      </c>
      <c r="J470" s="6">
        <v>1020</v>
      </c>
      <c r="K470" s="6">
        <f t="shared" si="51"/>
        <v>765</v>
      </c>
      <c r="L470" s="21">
        <v>32</v>
      </c>
      <c r="M470" s="21">
        <v>33</v>
      </c>
      <c r="N470" s="21">
        <v>33</v>
      </c>
      <c r="O470" s="21">
        <v>30</v>
      </c>
      <c r="P470" s="21">
        <v>29</v>
      </c>
      <c r="Q470" s="22">
        <v>48</v>
      </c>
      <c r="R470" s="22">
        <v>39</v>
      </c>
      <c r="S470" s="23">
        <f t="shared" si="52"/>
        <v>9</v>
      </c>
      <c r="T470" s="22">
        <v>39</v>
      </c>
      <c r="U470" s="22">
        <v>21</v>
      </c>
      <c r="V470" s="24">
        <v>1</v>
      </c>
      <c r="W470" s="24" t="str">
        <f t="shared" si="50"/>
        <v>Ventolina</v>
      </c>
      <c r="X470" s="24" t="s">
        <v>51</v>
      </c>
      <c r="Y470" s="24">
        <f t="shared" si="53"/>
        <v>90</v>
      </c>
      <c r="Z470" s="25">
        <v>0</v>
      </c>
      <c r="AA470" s="25">
        <v>0</v>
      </c>
      <c r="AB470" s="25">
        <v>0</v>
      </c>
      <c r="AC470" s="25">
        <v>0</v>
      </c>
      <c r="AD470" s="26">
        <v>0</v>
      </c>
    </row>
    <row r="471" spans="1:31">
      <c r="A471" s="17">
        <v>42924</v>
      </c>
      <c r="B471" s="18">
        <v>0.33333333333333298</v>
      </c>
      <c r="C471" s="18">
        <v>0.58333333333333304</v>
      </c>
      <c r="D471" s="19">
        <v>28</v>
      </c>
      <c r="E471" s="19">
        <v>23</v>
      </c>
      <c r="F471" s="19">
        <v>28</v>
      </c>
      <c r="G471" s="5">
        <f>INDEX('Carta Psicrométrica'!B$3:AO$49,MATCH(datos!F471,'Carta Psicrométrica'!A$3:A$49,0),MATCH(datos!E471,'Carta Psicrométrica'!B$2:AO$2,0))</f>
        <v>0</v>
      </c>
      <c r="H471" s="20">
        <v>36</v>
      </c>
      <c r="I471" s="20">
        <v>24</v>
      </c>
      <c r="J471" s="6">
        <v>1020</v>
      </c>
      <c r="K471" s="6">
        <f t="shared" si="51"/>
        <v>765</v>
      </c>
      <c r="L471" s="21">
        <v>32</v>
      </c>
      <c r="M471" s="21">
        <v>33</v>
      </c>
      <c r="N471" s="21">
        <v>33</v>
      </c>
      <c r="O471" s="21">
        <v>31</v>
      </c>
      <c r="P471" s="21">
        <v>29</v>
      </c>
      <c r="Q471" s="22">
        <v>106</v>
      </c>
      <c r="R471" s="22">
        <v>94</v>
      </c>
      <c r="S471" s="23">
        <f t="shared" si="52"/>
        <v>12</v>
      </c>
      <c r="T471" s="22">
        <v>38</v>
      </c>
      <c r="U471" s="22">
        <v>23</v>
      </c>
      <c r="V471" s="24">
        <v>2</v>
      </c>
      <c r="W471" s="24" t="str">
        <f t="shared" si="50"/>
        <v>Brisa Suave</v>
      </c>
      <c r="X471" s="24" t="s">
        <v>63</v>
      </c>
      <c r="Y471" s="24">
        <f t="shared" si="53"/>
        <v>112.5</v>
      </c>
      <c r="Z471" s="25">
        <v>0</v>
      </c>
      <c r="AA471" s="25">
        <v>0</v>
      </c>
      <c r="AB471" s="25">
        <v>0</v>
      </c>
      <c r="AC471" s="25">
        <v>0</v>
      </c>
      <c r="AD471" s="26">
        <v>0</v>
      </c>
    </row>
    <row r="472" spans="1:31">
      <c r="A472" s="17">
        <v>42925</v>
      </c>
      <c r="B472" s="18">
        <v>0.33333333333333298</v>
      </c>
      <c r="C472" s="18">
        <v>0.58333333333333304</v>
      </c>
      <c r="D472" s="19">
        <v>28</v>
      </c>
      <c r="E472" s="19">
        <v>21</v>
      </c>
      <c r="F472" s="19">
        <v>28</v>
      </c>
      <c r="G472" s="5">
        <f>INDEX('Carta Psicrométrica'!B$3:AO$49,MATCH(datos!F472,'Carta Psicrométrica'!A$3:A$49,0),MATCH(datos!E472,'Carta Psicrométrica'!B$2:AO$2,0))</f>
        <v>0</v>
      </c>
      <c r="H472" s="20">
        <v>37</v>
      </c>
      <c r="I472" s="20">
        <v>25</v>
      </c>
      <c r="J472" s="6">
        <v>1019</v>
      </c>
      <c r="K472" s="6">
        <f t="shared" si="51"/>
        <v>764.25</v>
      </c>
      <c r="L472" s="21">
        <v>33</v>
      </c>
      <c r="M472" s="21">
        <v>34</v>
      </c>
      <c r="N472" s="21">
        <v>33</v>
      </c>
      <c r="O472" s="21">
        <v>29</v>
      </c>
      <c r="P472" s="21">
        <v>30</v>
      </c>
      <c r="Q472" s="22">
        <v>94</v>
      </c>
      <c r="R472" s="22">
        <v>84</v>
      </c>
      <c r="S472" s="23">
        <f t="shared" si="52"/>
        <v>10</v>
      </c>
      <c r="T472" s="22">
        <v>39</v>
      </c>
      <c r="U472" s="22">
        <v>22</v>
      </c>
      <c r="V472" s="24">
        <v>3</v>
      </c>
      <c r="W472" s="24" t="str">
        <f t="shared" si="50"/>
        <v>Brisa Leve</v>
      </c>
      <c r="X472" s="24" t="s">
        <v>53</v>
      </c>
      <c r="Y472" s="24">
        <f t="shared" si="53"/>
        <v>22.5</v>
      </c>
      <c r="Z472" s="25">
        <v>0</v>
      </c>
      <c r="AA472" s="25">
        <v>0</v>
      </c>
      <c r="AB472" s="25">
        <v>0</v>
      </c>
      <c r="AC472" s="25">
        <v>0</v>
      </c>
      <c r="AD472" s="26">
        <v>0</v>
      </c>
    </row>
    <row r="473" spans="1:31">
      <c r="A473" s="17">
        <v>42926</v>
      </c>
      <c r="B473" s="18">
        <v>0.33333333333333298</v>
      </c>
      <c r="C473" s="18">
        <v>0.58333333333333304</v>
      </c>
      <c r="D473" s="19">
        <v>26</v>
      </c>
      <c r="E473" s="19">
        <v>22</v>
      </c>
      <c r="F473" s="19">
        <v>27</v>
      </c>
      <c r="G473" s="5">
        <f>INDEX('Carta Psicrométrica'!B$3:AO$49,MATCH(datos!F473,'Carta Psicrométrica'!A$3:A$49,0),MATCH(datos!E473,'Carta Psicrométrica'!B$2:AO$2,0))</f>
        <v>0</v>
      </c>
      <c r="H473" s="20">
        <v>39</v>
      </c>
      <c r="I473" s="20">
        <v>25</v>
      </c>
      <c r="J473" s="6">
        <v>1019</v>
      </c>
      <c r="K473" s="6">
        <f t="shared" si="51"/>
        <v>764.25</v>
      </c>
      <c r="L473" s="21">
        <v>33</v>
      </c>
      <c r="M473" s="21">
        <v>33</v>
      </c>
      <c r="N473" s="21">
        <v>32</v>
      </c>
      <c r="O473" s="21">
        <v>31</v>
      </c>
      <c r="P473" s="21">
        <v>28</v>
      </c>
      <c r="Q473" s="22">
        <v>84</v>
      </c>
      <c r="R473" s="22">
        <v>74</v>
      </c>
      <c r="S473" s="23">
        <f t="shared" si="52"/>
        <v>10</v>
      </c>
      <c r="T473" s="22">
        <v>39</v>
      </c>
      <c r="U473" s="22">
        <v>22</v>
      </c>
      <c r="V473" s="24">
        <v>1</v>
      </c>
      <c r="W473" s="24" t="str">
        <f t="shared" si="50"/>
        <v>Ventolina</v>
      </c>
      <c r="X473" s="24" t="s">
        <v>53</v>
      </c>
      <c r="Y473" s="24">
        <f t="shared" si="53"/>
        <v>22.5</v>
      </c>
      <c r="Z473" s="25">
        <v>0</v>
      </c>
      <c r="AA473" s="25">
        <v>0</v>
      </c>
      <c r="AB473" s="25">
        <v>0</v>
      </c>
      <c r="AC473" s="25">
        <v>0</v>
      </c>
      <c r="AD473" s="26">
        <v>7</v>
      </c>
      <c r="AE473" s="26" t="s">
        <v>93</v>
      </c>
    </row>
    <row r="474" spans="1:31">
      <c r="A474" s="17">
        <v>42927</v>
      </c>
      <c r="B474" s="18">
        <v>0.33333333333333298</v>
      </c>
      <c r="C474" s="18">
        <v>0.58333333333333304</v>
      </c>
      <c r="D474" s="19">
        <v>29</v>
      </c>
      <c r="E474" s="19">
        <v>22</v>
      </c>
      <c r="F474" s="19">
        <v>29</v>
      </c>
      <c r="G474" s="5">
        <f>INDEX('Carta Psicrométrica'!B$3:AO$49,MATCH(datos!F474,'Carta Psicrométrica'!A$3:A$49,0),MATCH(datos!E474,'Carta Psicrométrica'!B$2:AO$2,0))</f>
        <v>0</v>
      </c>
      <c r="H474" s="20">
        <v>39</v>
      </c>
      <c r="I474" s="20">
        <v>26</v>
      </c>
      <c r="J474" s="6">
        <v>1015</v>
      </c>
      <c r="K474" s="6">
        <f t="shared" si="51"/>
        <v>761.25</v>
      </c>
      <c r="L474" s="21">
        <v>34</v>
      </c>
      <c r="M474" s="21">
        <v>34</v>
      </c>
      <c r="N474" s="21">
        <v>33</v>
      </c>
      <c r="O474" s="21">
        <v>31</v>
      </c>
      <c r="P474" s="21">
        <v>28</v>
      </c>
      <c r="Q474" s="22">
        <v>74</v>
      </c>
      <c r="R474" s="22">
        <v>65</v>
      </c>
      <c r="S474" s="23">
        <f t="shared" si="52"/>
        <v>9</v>
      </c>
      <c r="T474" s="22">
        <v>38</v>
      </c>
      <c r="U474" s="22">
        <v>24</v>
      </c>
      <c r="V474" s="24">
        <v>3</v>
      </c>
      <c r="W474" s="24" t="str">
        <f t="shared" si="50"/>
        <v>Brisa Leve</v>
      </c>
      <c r="X474" s="24" t="s">
        <v>58</v>
      </c>
      <c r="Y474" s="24">
        <f t="shared" si="53"/>
        <v>270</v>
      </c>
      <c r="Z474" s="25">
        <v>0</v>
      </c>
      <c r="AA474" s="25">
        <v>0</v>
      </c>
      <c r="AB474" s="25">
        <v>0</v>
      </c>
      <c r="AC474" s="25">
        <v>0</v>
      </c>
      <c r="AD474" s="26">
        <v>3</v>
      </c>
      <c r="AE474" s="26" t="s">
        <v>93</v>
      </c>
    </row>
    <row r="475" spans="1:31">
      <c r="A475" s="17">
        <v>42928</v>
      </c>
      <c r="B475" s="18">
        <v>0.33333333333333298</v>
      </c>
      <c r="C475" s="18">
        <v>0.58333333333333304</v>
      </c>
      <c r="D475" s="19">
        <v>26</v>
      </c>
      <c r="E475" s="19">
        <v>21</v>
      </c>
      <c r="F475" s="19">
        <v>26</v>
      </c>
      <c r="G475" s="5">
        <f>INDEX('Carta Psicrométrica'!B$3:AO$49,MATCH(datos!F475,'Carta Psicrométrica'!A$3:A$49,0),MATCH(datos!E475,'Carta Psicrométrica'!B$2:AO$2,0))</f>
        <v>0</v>
      </c>
      <c r="H475" s="20">
        <v>40</v>
      </c>
      <c r="I475" s="20">
        <v>23</v>
      </c>
      <c r="J475" s="6">
        <v>1015</v>
      </c>
      <c r="K475" s="6">
        <f t="shared" si="51"/>
        <v>761.25</v>
      </c>
      <c r="L475" s="21">
        <v>34</v>
      </c>
      <c r="M475" s="21">
        <v>34</v>
      </c>
      <c r="N475" s="21">
        <v>33</v>
      </c>
      <c r="O475" s="21">
        <v>31</v>
      </c>
      <c r="P475" s="21">
        <v>19</v>
      </c>
      <c r="Q475" s="22">
        <v>65</v>
      </c>
      <c r="R475" s="22">
        <v>55</v>
      </c>
      <c r="S475" s="23">
        <f t="shared" si="52"/>
        <v>10</v>
      </c>
      <c r="T475" s="22">
        <v>39</v>
      </c>
      <c r="U475" s="22">
        <v>20</v>
      </c>
      <c r="V475" s="24">
        <v>3</v>
      </c>
      <c r="W475" s="24" t="str">
        <f t="shared" si="50"/>
        <v>Brisa Leve</v>
      </c>
      <c r="X475" s="24" t="s">
        <v>58</v>
      </c>
      <c r="Y475" s="24">
        <f t="shared" si="53"/>
        <v>270</v>
      </c>
      <c r="Z475" s="25">
        <v>0</v>
      </c>
      <c r="AA475" s="25">
        <v>0</v>
      </c>
      <c r="AB475" s="25">
        <v>0</v>
      </c>
      <c r="AC475" s="25">
        <v>0</v>
      </c>
      <c r="AD475" s="26">
        <v>1</v>
      </c>
      <c r="AE475" s="26" t="s">
        <v>96</v>
      </c>
    </row>
    <row r="476" spans="1:31">
      <c r="A476" s="17">
        <v>42929</v>
      </c>
      <c r="B476" s="18">
        <v>0.33333333333333298</v>
      </c>
      <c r="C476" s="18">
        <v>0.58333333333333304</v>
      </c>
      <c r="D476" s="19">
        <v>28</v>
      </c>
      <c r="E476" s="19">
        <v>23</v>
      </c>
      <c r="F476" s="19">
        <v>27</v>
      </c>
      <c r="G476" s="5">
        <f>INDEX('Carta Psicrométrica'!B$3:AO$49,MATCH(datos!F476,'Carta Psicrométrica'!A$3:A$49,0),MATCH(datos!E476,'Carta Psicrométrica'!B$2:AO$2,0))</f>
        <v>0</v>
      </c>
      <c r="H476" s="20">
        <v>38</v>
      </c>
      <c r="I476" s="20">
        <v>24</v>
      </c>
      <c r="J476" s="6">
        <v>1016</v>
      </c>
      <c r="K476" s="6">
        <f t="shared" si="51"/>
        <v>762</v>
      </c>
      <c r="L476" s="21">
        <v>32</v>
      </c>
      <c r="M476" s="21">
        <v>34</v>
      </c>
      <c r="N476" s="21">
        <v>33</v>
      </c>
      <c r="O476" s="21">
        <v>31</v>
      </c>
      <c r="P476" s="21">
        <v>28</v>
      </c>
      <c r="Q476" s="22">
        <v>55</v>
      </c>
      <c r="R476" s="22">
        <v>47</v>
      </c>
      <c r="S476" s="23">
        <f t="shared" si="52"/>
        <v>8</v>
      </c>
      <c r="T476" s="22">
        <v>38</v>
      </c>
      <c r="U476" s="22">
        <v>22</v>
      </c>
      <c r="V476" s="24">
        <v>2</v>
      </c>
      <c r="W476" s="24" t="str">
        <f t="shared" si="50"/>
        <v>Brisa Suave</v>
      </c>
      <c r="X476" s="24" t="s">
        <v>53</v>
      </c>
      <c r="Y476" s="24">
        <f t="shared" si="53"/>
        <v>22.5</v>
      </c>
      <c r="Z476" s="25">
        <v>0</v>
      </c>
      <c r="AA476" s="25">
        <v>0</v>
      </c>
      <c r="AB476" s="25">
        <v>0</v>
      </c>
      <c r="AC476" s="25">
        <v>0</v>
      </c>
      <c r="AD476" s="26">
        <v>3</v>
      </c>
      <c r="AE476" s="26" t="s">
        <v>78</v>
      </c>
    </row>
    <row r="477" spans="1:31">
      <c r="A477" s="17">
        <v>42930</v>
      </c>
      <c r="B477" s="18">
        <v>0.33333333333333298</v>
      </c>
      <c r="C477" s="18">
        <v>0.58333333333333304</v>
      </c>
      <c r="D477" s="19">
        <v>26</v>
      </c>
      <c r="E477" s="19">
        <v>23</v>
      </c>
      <c r="F477" s="19">
        <v>26</v>
      </c>
      <c r="G477" s="5">
        <f>INDEX('Carta Psicrométrica'!B$3:AO$49,MATCH(datos!F477,'Carta Psicrométrica'!A$3:A$49,0),MATCH(datos!E477,'Carta Psicrométrica'!B$2:AO$2,0))</f>
        <v>0</v>
      </c>
      <c r="H477" s="20">
        <v>39</v>
      </c>
      <c r="I477" s="20">
        <v>23</v>
      </c>
      <c r="J477" s="6">
        <v>1017</v>
      </c>
      <c r="K477" s="6">
        <f t="shared" si="51"/>
        <v>762.75</v>
      </c>
      <c r="L477" s="21">
        <v>33</v>
      </c>
      <c r="M477" s="21">
        <v>34</v>
      </c>
      <c r="N477" s="21">
        <v>33</v>
      </c>
      <c r="O477" s="21">
        <v>31</v>
      </c>
      <c r="P477" s="21">
        <v>29</v>
      </c>
      <c r="Q477" s="22">
        <v>55</v>
      </c>
      <c r="S477" s="23">
        <f t="shared" si="52"/>
        <v>55</v>
      </c>
      <c r="T477" s="22">
        <v>41</v>
      </c>
      <c r="U477" s="22">
        <v>20</v>
      </c>
      <c r="V477" s="24">
        <v>3</v>
      </c>
      <c r="W477" s="24" t="str">
        <f t="shared" si="50"/>
        <v>Brisa Leve</v>
      </c>
      <c r="X477" s="24" t="s">
        <v>59</v>
      </c>
      <c r="Y477" s="24">
        <f t="shared" si="53"/>
        <v>45</v>
      </c>
      <c r="Z477" s="25">
        <v>0</v>
      </c>
      <c r="AA477" s="25">
        <v>0</v>
      </c>
      <c r="AB477" s="25">
        <v>0</v>
      </c>
      <c r="AC477" s="25">
        <v>0</v>
      </c>
      <c r="AD477" s="26">
        <v>3</v>
      </c>
      <c r="AE477" s="26" t="s">
        <v>94</v>
      </c>
    </row>
    <row r="478" spans="1:31">
      <c r="A478" s="17">
        <v>42931</v>
      </c>
      <c r="B478" s="18">
        <v>0.33333333333333298</v>
      </c>
      <c r="C478" s="18">
        <v>0.58333333333333304</v>
      </c>
      <c r="D478" s="19">
        <v>24</v>
      </c>
      <c r="E478" s="19">
        <v>24</v>
      </c>
      <c r="F478" s="19">
        <v>25</v>
      </c>
      <c r="G478" s="5">
        <f>INDEX('Carta Psicrométrica'!B$3:AO$49,MATCH(datos!F478,'Carta Psicrométrica'!A$3:A$49,0),MATCH(datos!E478,'Carta Psicrométrica'!B$2:AO$2,0))</f>
        <v>0</v>
      </c>
      <c r="H478" s="20">
        <v>33</v>
      </c>
      <c r="I478" s="20">
        <v>23</v>
      </c>
      <c r="J478" s="6">
        <v>1018</v>
      </c>
      <c r="K478" s="6">
        <f t="shared" si="51"/>
        <v>763.5</v>
      </c>
      <c r="L478" s="21">
        <v>31</v>
      </c>
      <c r="M478" s="21">
        <v>32</v>
      </c>
      <c r="N478" s="21">
        <v>32</v>
      </c>
      <c r="O478" s="21">
        <v>31</v>
      </c>
      <c r="P478" s="21">
        <v>29</v>
      </c>
      <c r="Q478" s="22">
        <v>114</v>
      </c>
      <c r="R478" s="22">
        <v>108</v>
      </c>
      <c r="S478" s="23">
        <f t="shared" si="52"/>
        <v>6</v>
      </c>
      <c r="T478" s="22">
        <v>34</v>
      </c>
      <c r="U478" s="22">
        <v>22</v>
      </c>
      <c r="V478" s="24">
        <v>0</v>
      </c>
      <c r="W478" s="24" t="str">
        <f t="shared" si="50"/>
        <v>Calma</v>
      </c>
      <c r="X478" s="24" t="s">
        <v>65</v>
      </c>
      <c r="Y478" s="24">
        <f t="shared" si="53"/>
        <v>135.5</v>
      </c>
      <c r="Z478" s="25">
        <v>0.02</v>
      </c>
      <c r="AA478" s="25">
        <v>0.01</v>
      </c>
      <c r="AD478" s="26">
        <v>8</v>
      </c>
      <c r="AE478" s="26" t="s">
        <v>88</v>
      </c>
    </row>
    <row r="479" spans="1:31">
      <c r="A479" s="17">
        <v>42932</v>
      </c>
      <c r="B479" s="18">
        <v>0.33333333333333298</v>
      </c>
      <c r="C479" s="18">
        <v>0.58333333333333304</v>
      </c>
      <c r="D479" s="19">
        <v>22</v>
      </c>
      <c r="E479" s="19">
        <v>22</v>
      </c>
      <c r="F479" s="19">
        <v>23</v>
      </c>
      <c r="G479" s="5">
        <f>INDEX('Carta Psicrométrica'!B$3:AO$49,MATCH(datos!F479,'Carta Psicrométrica'!A$3:A$49,0),MATCH(datos!E479,'Carta Psicrométrica'!B$2:AO$2,0))</f>
        <v>0</v>
      </c>
      <c r="H479" s="20">
        <v>32</v>
      </c>
      <c r="I479" s="20">
        <v>21</v>
      </c>
      <c r="J479" s="6">
        <v>1018</v>
      </c>
      <c r="K479" s="6">
        <f t="shared" si="51"/>
        <v>763.5</v>
      </c>
      <c r="L479" s="21">
        <v>29</v>
      </c>
      <c r="M479" s="21">
        <v>30</v>
      </c>
      <c r="N479" s="21">
        <v>31</v>
      </c>
      <c r="O479" s="21">
        <v>31</v>
      </c>
      <c r="P479" s="21">
        <v>29</v>
      </c>
      <c r="Q479" s="22">
        <v>108</v>
      </c>
      <c r="R479" s="22">
        <v>109</v>
      </c>
      <c r="S479" s="23">
        <f t="shared" si="52"/>
        <v>-1</v>
      </c>
      <c r="T479" s="22">
        <v>29</v>
      </c>
      <c r="U479" s="22">
        <v>23</v>
      </c>
      <c r="V479" s="24">
        <v>2</v>
      </c>
      <c r="W479" s="24" t="str">
        <f t="shared" si="50"/>
        <v>Brisa Suave</v>
      </c>
      <c r="X479" s="24" t="s">
        <v>63</v>
      </c>
      <c r="Y479" s="24">
        <f t="shared" si="53"/>
        <v>112.5</v>
      </c>
      <c r="Z479" s="25">
        <v>0.13</v>
      </c>
      <c r="AA479" s="25">
        <v>3.5</v>
      </c>
      <c r="AD479" s="26">
        <v>8</v>
      </c>
      <c r="AE479" s="26" t="s">
        <v>83</v>
      </c>
    </row>
    <row r="480" spans="1:31">
      <c r="A480" s="17">
        <v>42933</v>
      </c>
      <c r="B480" s="18">
        <v>0.33333333333333298</v>
      </c>
      <c r="C480" s="18">
        <v>0.58333333333333304</v>
      </c>
      <c r="D480" s="19">
        <v>26</v>
      </c>
      <c r="E480" s="19">
        <v>22</v>
      </c>
      <c r="F480" s="19">
        <v>26</v>
      </c>
      <c r="G480" s="5">
        <f>INDEX('Carta Psicrométrica'!B$3:AO$49,MATCH(datos!F480,'Carta Psicrométrica'!A$3:A$49,0),MATCH(datos!E480,'Carta Psicrométrica'!B$2:AO$2,0))</f>
        <v>0</v>
      </c>
      <c r="H480" s="20">
        <v>33</v>
      </c>
      <c r="I480" s="20">
        <v>22</v>
      </c>
      <c r="J480" s="6">
        <v>1016</v>
      </c>
      <c r="K480" s="6">
        <f t="shared" ref="K480:K511" si="54">J480*0.75</f>
        <v>762</v>
      </c>
      <c r="L480" s="21">
        <v>30</v>
      </c>
      <c r="M480" s="21">
        <v>31</v>
      </c>
      <c r="N480" s="21">
        <v>31</v>
      </c>
      <c r="O480" s="21">
        <v>30</v>
      </c>
      <c r="P480" s="21">
        <v>29</v>
      </c>
      <c r="Q480" s="22">
        <v>109</v>
      </c>
      <c r="R480" s="22">
        <v>101</v>
      </c>
      <c r="S480" s="23">
        <f t="shared" si="52"/>
        <v>8</v>
      </c>
      <c r="T480" s="22">
        <v>37</v>
      </c>
      <c r="U480" s="22">
        <v>23</v>
      </c>
      <c r="V480" s="24">
        <v>1</v>
      </c>
      <c r="W480" s="24" t="str">
        <f t="shared" si="50"/>
        <v>Ventolina</v>
      </c>
      <c r="X480" s="24" t="s">
        <v>51</v>
      </c>
      <c r="Y480" s="24">
        <f t="shared" si="53"/>
        <v>90</v>
      </c>
      <c r="Z480" s="25">
        <v>0</v>
      </c>
      <c r="AA480" s="25">
        <v>0</v>
      </c>
      <c r="AB480" s="25">
        <v>0</v>
      </c>
      <c r="AC480" s="25">
        <v>0</v>
      </c>
      <c r="AD480" s="26">
        <v>1</v>
      </c>
      <c r="AE480" s="26" t="s">
        <v>70</v>
      </c>
    </row>
    <row r="481" spans="1:31">
      <c r="A481" s="17">
        <v>42934</v>
      </c>
      <c r="B481" s="18">
        <v>0.33333333333333298</v>
      </c>
      <c r="C481" s="18">
        <v>0.58333333333333304</v>
      </c>
      <c r="D481" s="19">
        <v>26</v>
      </c>
      <c r="E481" s="19">
        <v>22</v>
      </c>
      <c r="F481" s="19">
        <v>27</v>
      </c>
      <c r="G481" s="5">
        <f>INDEX('Carta Psicrométrica'!B$3:AO$49,MATCH(datos!F481,'Carta Psicrométrica'!A$3:A$49,0),MATCH(datos!E481,'Carta Psicrométrica'!B$2:AO$2,0))</f>
        <v>0</v>
      </c>
      <c r="H481" s="20">
        <v>36</v>
      </c>
      <c r="I481" s="20">
        <v>22</v>
      </c>
      <c r="J481" s="6">
        <v>1016</v>
      </c>
      <c r="K481" s="6">
        <f t="shared" si="54"/>
        <v>762</v>
      </c>
      <c r="L481" s="21">
        <v>31</v>
      </c>
      <c r="M481" s="21">
        <v>32</v>
      </c>
      <c r="N481" s="21">
        <v>31</v>
      </c>
      <c r="O481" s="21">
        <v>30</v>
      </c>
      <c r="P481" s="21">
        <v>29</v>
      </c>
      <c r="Q481" s="22">
        <v>101</v>
      </c>
      <c r="R481" s="22">
        <v>93</v>
      </c>
      <c r="S481" s="23">
        <f t="shared" ref="S481:S512" si="55">IF(AB481=0,Q481-R481,Q481-(R481-AB481))</f>
        <v>8</v>
      </c>
      <c r="T481" s="22">
        <v>38</v>
      </c>
      <c r="U481" s="22">
        <v>23</v>
      </c>
      <c r="V481" s="24">
        <v>4</v>
      </c>
      <c r="W481" s="24" t="str">
        <f t="shared" si="50"/>
        <v>Brisa Moderada</v>
      </c>
      <c r="X481" s="24" t="s">
        <v>60</v>
      </c>
      <c r="Y481" s="24">
        <f t="shared" si="53"/>
        <v>292.5</v>
      </c>
      <c r="Z481" s="25">
        <v>0</v>
      </c>
      <c r="AA481" s="25">
        <v>0</v>
      </c>
      <c r="AB481" s="25">
        <v>0</v>
      </c>
      <c r="AC481" s="25">
        <v>0</v>
      </c>
      <c r="AD481" s="26">
        <v>1</v>
      </c>
      <c r="AE481" s="26" t="s">
        <v>76</v>
      </c>
    </row>
    <row r="482" spans="1:31">
      <c r="A482" s="17">
        <v>42935</v>
      </c>
      <c r="B482" s="18">
        <v>0.33333333333333298</v>
      </c>
      <c r="C482" s="18">
        <v>0.58333333333333304</v>
      </c>
      <c r="D482" s="19">
        <v>25</v>
      </c>
      <c r="E482" s="19">
        <v>23</v>
      </c>
      <c r="F482" s="19">
        <v>25</v>
      </c>
      <c r="G482" s="5">
        <f>INDEX('Carta Psicrométrica'!B$3:AO$49,MATCH(datos!F482,'Carta Psicrométrica'!A$3:A$49,0),MATCH(datos!E482,'Carta Psicrométrica'!B$2:AO$2,0))</f>
        <v>0</v>
      </c>
      <c r="H482" s="20">
        <v>37</v>
      </c>
      <c r="I482" s="20">
        <v>22</v>
      </c>
      <c r="J482" s="6">
        <v>1016</v>
      </c>
      <c r="K482" s="6">
        <f t="shared" si="54"/>
        <v>762</v>
      </c>
      <c r="L482" s="21">
        <v>30</v>
      </c>
      <c r="M482" s="21">
        <v>31</v>
      </c>
      <c r="N482" s="21">
        <v>31</v>
      </c>
      <c r="O482" s="21">
        <v>30</v>
      </c>
      <c r="P482" s="21">
        <v>29</v>
      </c>
      <c r="Q482" s="22">
        <v>93</v>
      </c>
      <c r="R482" s="22">
        <v>89</v>
      </c>
      <c r="S482" s="23">
        <f t="shared" si="55"/>
        <v>4</v>
      </c>
      <c r="T482" s="22">
        <v>40</v>
      </c>
      <c r="U482" s="22">
        <v>23</v>
      </c>
      <c r="W482" s="24" t="str">
        <f t="shared" si="50"/>
        <v>Calma</v>
      </c>
      <c r="X482" s="24" t="s">
        <v>51</v>
      </c>
      <c r="Y482" s="24">
        <f t="shared" si="53"/>
        <v>90</v>
      </c>
      <c r="Z482" s="25">
        <v>0.13</v>
      </c>
      <c r="AA482" s="25">
        <v>3</v>
      </c>
      <c r="AD482" s="26">
        <v>1</v>
      </c>
      <c r="AE482" s="26" t="s">
        <v>70</v>
      </c>
    </row>
    <row r="483" spans="1:31">
      <c r="A483" s="17">
        <v>42936</v>
      </c>
      <c r="B483" s="18">
        <v>0.33333333333333298</v>
      </c>
      <c r="C483" s="18">
        <v>0.58333333333333304</v>
      </c>
      <c r="D483" s="19">
        <v>23</v>
      </c>
      <c r="E483" s="19">
        <v>21</v>
      </c>
      <c r="F483" s="19">
        <v>24</v>
      </c>
      <c r="G483" s="5">
        <f>INDEX('Carta Psicrométrica'!B$3:AO$49,MATCH(datos!F483,'Carta Psicrométrica'!A$3:A$49,0),MATCH(datos!E483,'Carta Psicrométrica'!B$2:AO$2,0))</f>
        <v>0</v>
      </c>
      <c r="H483" s="20">
        <v>35</v>
      </c>
      <c r="I483" s="20">
        <v>22</v>
      </c>
      <c r="J483" s="6">
        <v>1017</v>
      </c>
      <c r="K483" s="6">
        <f t="shared" si="54"/>
        <v>762.75</v>
      </c>
      <c r="L483" s="21">
        <v>29</v>
      </c>
      <c r="M483" s="21">
        <v>30</v>
      </c>
      <c r="N483" s="21">
        <v>30</v>
      </c>
      <c r="O483" s="21">
        <v>30</v>
      </c>
      <c r="P483" s="21">
        <v>28</v>
      </c>
      <c r="Q483" s="22">
        <v>89</v>
      </c>
      <c r="R483" s="22">
        <v>83</v>
      </c>
      <c r="S483" s="23">
        <f t="shared" si="55"/>
        <v>6</v>
      </c>
      <c r="T483" s="22">
        <v>38</v>
      </c>
      <c r="U483" s="22">
        <v>21</v>
      </c>
      <c r="V483" s="24">
        <v>3</v>
      </c>
      <c r="W483" s="24" t="str">
        <f t="shared" si="50"/>
        <v>Brisa Leve</v>
      </c>
      <c r="X483" s="24" t="s">
        <v>63</v>
      </c>
      <c r="Y483" s="24">
        <f t="shared" si="53"/>
        <v>112.5</v>
      </c>
      <c r="Z483" s="25">
        <v>0</v>
      </c>
      <c r="AA483" s="25">
        <v>0</v>
      </c>
      <c r="AB483" s="25">
        <v>0</v>
      </c>
      <c r="AC483" s="25">
        <v>0</v>
      </c>
      <c r="AD483" s="26">
        <v>6</v>
      </c>
      <c r="AE483" s="26" t="s">
        <v>96</v>
      </c>
    </row>
    <row r="484" spans="1:31">
      <c r="A484" s="17">
        <v>42937</v>
      </c>
      <c r="B484" s="18">
        <v>0.33333333333333298</v>
      </c>
      <c r="C484" s="18">
        <v>0.58333333333333304</v>
      </c>
      <c r="D484" s="19">
        <v>26</v>
      </c>
      <c r="E484" s="19">
        <v>23</v>
      </c>
      <c r="F484" s="19">
        <v>25</v>
      </c>
      <c r="G484" s="5">
        <f>INDEX('Carta Psicrométrica'!B$3:AO$49,MATCH(datos!F484,'Carta Psicrométrica'!A$3:A$49,0),MATCH(datos!E484,'Carta Psicrométrica'!B$2:AO$2,0))</f>
        <v>0</v>
      </c>
      <c r="H484" s="20">
        <v>35</v>
      </c>
      <c r="I484" s="20">
        <v>23</v>
      </c>
      <c r="J484" s="6">
        <v>1018</v>
      </c>
      <c r="K484" s="6">
        <f t="shared" si="54"/>
        <v>763.5</v>
      </c>
      <c r="L484" s="21">
        <v>31</v>
      </c>
      <c r="M484" s="21">
        <v>31</v>
      </c>
      <c r="N484" s="21">
        <v>31</v>
      </c>
      <c r="O484" s="21">
        <v>30</v>
      </c>
      <c r="P484" s="21">
        <v>29</v>
      </c>
      <c r="Q484" s="22">
        <v>83</v>
      </c>
      <c r="R484" s="22">
        <v>74</v>
      </c>
      <c r="S484" s="23">
        <f t="shared" si="55"/>
        <v>9</v>
      </c>
      <c r="T484" s="22">
        <v>38</v>
      </c>
      <c r="U484" s="22">
        <v>23</v>
      </c>
      <c r="V484" s="24">
        <v>1</v>
      </c>
      <c r="W484" s="24" t="str">
        <f t="shared" si="50"/>
        <v>Ventolina</v>
      </c>
      <c r="X484" s="24" t="s">
        <v>49</v>
      </c>
      <c r="Y484" s="24">
        <f t="shared" si="53"/>
        <v>247.5</v>
      </c>
      <c r="Z484" s="25">
        <v>0</v>
      </c>
      <c r="AA484" s="25">
        <v>0</v>
      </c>
      <c r="AB484" s="25">
        <v>0</v>
      </c>
      <c r="AC484" s="25">
        <v>0</v>
      </c>
      <c r="AD484" s="26">
        <v>7</v>
      </c>
      <c r="AE484" s="26" t="s">
        <v>97</v>
      </c>
    </row>
    <row r="485" spans="1:31">
      <c r="A485" s="17">
        <v>42938</v>
      </c>
      <c r="B485" s="18">
        <v>0.33333333333333298</v>
      </c>
      <c r="C485" s="18">
        <v>0.58333333333333304</v>
      </c>
      <c r="D485" s="19">
        <v>24</v>
      </c>
      <c r="E485" s="19">
        <v>23</v>
      </c>
      <c r="F485" s="19">
        <v>25</v>
      </c>
      <c r="G485" s="5">
        <f>INDEX('Carta Psicrométrica'!B$3:AO$49,MATCH(datos!F485,'Carta Psicrométrica'!A$3:A$49,0),MATCH(datos!E485,'Carta Psicrométrica'!B$2:AO$2,0))</f>
        <v>0</v>
      </c>
      <c r="H485" s="20">
        <v>35</v>
      </c>
      <c r="I485" s="20">
        <v>22</v>
      </c>
      <c r="J485" s="6">
        <v>1015</v>
      </c>
      <c r="K485" s="6">
        <f t="shared" si="54"/>
        <v>761.25</v>
      </c>
      <c r="L485" s="21">
        <v>30</v>
      </c>
      <c r="M485" s="21">
        <v>31</v>
      </c>
      <c r="N485" s="21">
        <v>31</v>
      </c>
      <c r="O485" s="21">
        <v>30</v>
      </c>
      <c r="P485" s="21">
        <v>29</v>
      </c>
      <c r="Q485" s="22">
        <v>117</v>
      </c>
      <c r="R485" s="22">
        <v>111</v>
      </c>
      <c r="S485" s="23">
        <f t="shared" si="55"/>
        <v>6</v>
      </c>
      <c r="T485" s="22">
        <v>38</v>
      </c>
      <c r="U485" s="22">
        <v>23</v>
      </c>
      <c r="V485" s="24">
        <v>1</v>
      </c>
      <c r="W485" s="24" t="str">
        <f t="shared" si="50"/>
        <v>Ventolina</v>
      </c>
      <c r="X485" s="24" t="s">
        <v>63</v>
      </c>
      <c r="Y485" s="24">
        <f t="shared" si="53"/>
        <v>112.5</v>
      </c>
      <c r="Z485" s="25">
        <v>0.02</v>
      </c>
      <c r="AA485" s="25">
        <v>0.01</v>
      </c>
      <c r="AD485" s="26">
        <v>7</v>
      </c>
      <c r="AE485" s="26" t="s">
        <v>97</v>
      </c>
    </row>
    <row r="486" spans="1:31">
      <c r="A486" s="17">
        <v>42939</v>
      </c>
      <c r="B486" s="18">
        <v>0.33333333333333298</v>
      </c>
      <c r="C486" s="18">
        <v>0.58333333333333304</v>
      </c>
      <c r="D486" s="19">
        <v>26</v>
      </c>
      <c r="E486" s="19">
        <v>24</v>
      </c>
      <c r="F486" s="19">
        <v>26</v>
      </c>
      <c r="G486" s="5">
        <f>INDEX('Carta Psicrométrica'!B$3:AO$49,MATCH(datos!F486,'Carta Psicrométrica'!A$3:A$49,0),MATCH(datos!E486,'Carta Psicrométrica'!B$2:AO$2,0))</f>
        <v>0</v>
      </c>
      <c r="H486" s="20">
        <v>34</v>
      </c>
      <c r="I486" s="20">
        <v>22</v>
      </c>
      <c r="J486" s="6">
        <v>1014</v>
      </c>
      <c r="K486" s="6">
        <f t="shared" si="54"/>
        <v>760.5</v>
      </c>
      <c r="L486" s="21">
        <v>30</v>
      </c>
      <c r="M486" s="21">
        <v>30</v>
      </c>
      <c r="N486" s="21">
        <v>31</v>
      </c>
      <c r="O486" s="21">
        <v>30</v>
      </c>
      <c r="P486" s="21">
        <v>29</v>
      </c>
      <c r="Q486" s="22">
        <v>111</v>
      </c>
      <c r="R486" s="22">
        <v>107</v>
      </c>
      <c r="S486" s="23">
        <f t="shared" si="55"/>
        <v>4</v>
      </c>
      <c r="T486" s="22">
        <v>34</v>
      </c>
      <c r="U486" s="22">
        <v>23</v>
      </c>
      <c r="V486" s="24">
        <v>1</v>
      </c>
      <c r="W486" s="24" t="str">
        <f t="shared" si="50"/>
        <v>Ventolina</v>
      </c>
      <c r="X486" s="24" t="s">
        <v>59</v>
      </c>
      <c r="Y486" s="24">
        <f t="shared" si="53"/>
        <v>45</v>
      </c>
      <c r="Z486" s="25">
        <v>0.06</v>
      </c>
      <c r="AA486" s="25">
        <v>4.7</v>
      </c>
      <c r="AC486" s="25">
        <v>120</v>
      </c>
      <c r="AD486" s="26">
        <v>4</v>
      </c>
      <c r="AE486" s="26" t="s">
        <v>97</v>
      </c>
    </row>
    <row r="487" spans="1:31">
      <c r="A487" s="17">
        <v>42940</v>
      </c>
      <c r="B487" s="18">
        <v>0.33333333333333298</v>
      </c>
      <c r="C487" s="18">
        <v>0.58333333333333304</v>
      </c>
      <c r="D487" s="19">
        <v>25</v>
      </c>
      <c r="E487" s="19">
        <v>23</v>
      </c>
      <c r="F487" s="19">
        <v>25</v>
      </c>
      <c r="G487" s="5">
        <f>INDEX('Carta Psicrométrica'!B$3:AO$49,MATCH(datos!F487,'Carta Psicrométrica'!A$3:A$49,0),MATCH(datos!E487,'Carta Psicrométrica'!B$2:AO$2,0))</f>
        <v>0</v>
      </c>
      <c r="H487" s="20">
        <v>35</v>
      </c>
      <c r="I487" s="20">
        <v>22</v>
      </c>
      <c r="J487" s="6">
        <v>1014</v>
      </c>
      <c r="K487" s="6">
        <f t="shared" si="54"/>
        <v>760.5</v>
      </c>
      <c r="L487" s="21">
        <v>30</v>
      </c>
      <c r="M487" s="21">
        <v>31</v>
      </c>
      <c r="N487" s="21">
        <v>30</v>
      </c>
      <c r="O487" s="21">
        <v>30</v>
      </c>
      <c r="P487" s="21">
        <v>29</v>
      </c>
      <c r="Q487" s="22">
        <v>107</v>
      </c>
      <c r="R487" s="22">
        <v>101</v>
      </c>
      <c r="S487" s="23">
        <f t="shared" si="55"/>
        <v>6</v>
      </c>
      <c r="T487" s="22">
        <v>38</v>
      </c>
      <c r="U487" s="22">
        <v>23</v>
      </c>
      <c r="V487" s="24">
        <v>3</v>
      </c>
      <c r="W487" s="24" t="str">
        <f t="shared" si="50"/>
        <v>Brisa Leve</v>
      </c>
      <c r="X487" s="24" t="s">
        <v>64</v>
      </c>
      <c r="Y487" s="24">
        <f t="shared" si="53"/>
        <v>0</v>
      </c>
      <c r="Z487" s="25">
        <v>0.06</v>
      </c>
      <c r="AA487" s="25">
        <v>1.4</v>
      </c>
      <c r="AD487" s="26">
        <v>6</v>
      </c>
      <c r="AE487" s="26" t="s">
        <v>97</v>
      </c>
    </row>
    <row r="488" spans="1:31">
      <c r="A488" s="17">
        <v>42941</v>
      </c>
      <c r="B488" s="18">
        <v>0.33333333333333298</v>
      </c>
      <c r="C488" s="18">
        <v>0.58333333333333304</v>
      </c>
      <c r="D488" s="19">
        <v>24</v>
      </c>
      <c r="E488" s="19">
        <v>23</v>
      </c>
      <c r="F488" s="19">
        <v>24</v>
      </c>
      <c r="G488" s="5">
        <f>INDEX('Carta Psicrométrica'!B$3:AO$49,MATCH(datos!F488,'Carta Psicrométrica'!A$3:A$49,0),MATCH(datos!E488,'Carta Psicrométrica'!B$2:AO$2,0))</f>
        <v>0</v>
      </c>
      <c r="H488" s="20">
        <v>37</v>
      </c>
      <c r="I488" s="20">
        <v>21</v>
      </c>
      <c r="J488" s="6">
        <v>1016</v>
      </c>
      <c r="K488" s="6">
        <f t="shared" si="54"/>
        <v>762</v>
      </c>
      <c r="L488" s="21">
        <v>31</v>
      </c>
      <c r="M488" s="21">
        <v>31</v>
      </c>
      <c r="N488" s="21">
        <v>30</v>
      </c>
      <c r="O488" s="21">
        <v>30</v>
      </c>
      <c r="P488" s="21">
        <v>29</v>
      </c>
      <c r="Q488" s="22">
        <v>101</v>
      </c>
      <c r="R488" s="22">
        <v>94</v>
      </c>
      <c r="S488" s="23">
        <f t="shared" si="55"/>
        <v>7</v>
      </c>
      <c r="T488" s="22">
        <v>38</v>
      </c>
      <c r="U488" s="22">
        <v>23</v>
      </c>
      <c r="V488" s="24">
        <v>2</v>
      </c>
      <c r="W488" s="24" t="str">
        <f t="shared" si="50"/>
        <v>Brisa Suave</v>
      </c>
      <c r="X488" s="24" t="s">
        <v>49</v>
      </c>
      <c r="Y488" s="24">
        <f t="shared" si="53"/>
        <v>247.5</v>
      </c>
      <c r="Z488" s="25">
        <v>0.05</v>
      </c>
      <c r="AC488" s="25">
        <v>11</v>
      </c>
      <c r="AD488" s="26">
        <v>1</v>
      </c>
      <c r="AE488" s="26" t="s">
        <v>97</v>
      </c>
    </row>
    <row r="489" spans="1:31">
      <c r="A489" s="17">
        <v>42942</v>
      </c>
      <c r="B489" s="18">
        <v>0.33333333333333298</v>
      </c>
      <c r="C489" s="18">
        <v>0.58333333333333304</v>
      </c>
      <c r="D489" s="19">
        <v>28</v>
      </c>
      <c r="E489" s="19">
        <v>24</v>
      </c>
      <c r="F489" s="19">
        <v>28</v>
      </c>
      <c r="G489" s="5">
        <f>INDEX('Carta Psicrométrica'!B$3:AO$49,MATCH(datos!F489,'Carta Psicrométrica'!A$3:A$49,0),MATCH(datos!E489,'Carta Psicrométrica'!B$2:AO$2,0))</f>
        <v>0</v>
      </c>
      <c r="H489" s="20">
        <v>36</v>
      </c>
      <c r="I489" s="20">
        <v>24</v>
      </c>
      <c r="J489" s="6">
        <v>1016</v>
      </c>
      <c r="K489" s="6">
        <f t="shared" si="54"/>
        <v>762</v>
      </c>
      <c r="L489" s="21">
        <v>32</v>
      </c>
      <c r="M489" s="21">
        <v>32</v>
      </c>
      <c r="N489" s="21">
        <v>31</v>
      </c>
      <c r="O489" s="21">
        <v>30</v>
      </c>
      <c r="P489" s="21">
        <v>29</v>
      </c>
      <c r="Q489" s="22">
        <v>94</v>
      </c>
      <c r="R489" s="22">
        <v>86</v>
      </c>
      <c r="S489" s="23">
        <f t="shared" si="55"/>
        <v>8</v>
      </c>
      <c r="T489" s="22">
        <v>38</v>
      </c>
      <c r="U489" s="22">
        <v>24</v>
      </c>
      <c r="V489" s="24">
        <v>3</v>
      </c>
      <c r="W489" s="24" t="str">
        <f t="shared" si="50"/>
        <v>Brisa Leve</v>
      </c>
      <c r="X489" s="24" t="s">
        <v>49</v>
      </c>
      <c r="Y489" s="24">
        <f t="shared" si="53"/>
        <v>247.5</v>
      </c>
      <c r="Z489" s="25">
        <v>0</v>
      </c>
      <c r="AA489" s="25">
        <v>0</v>
      </c>
      <c r="AB489" s="25">
        <v>0</v>
      </c>
      <c r="AC489" s="25">
        <v>0</v>
      </c>
      <c r="AD489" s="26">
        <v>1</v>
      </c>
      <c r="AE489" s="26" t="s">
        <v>89</v>
      </c>
    </row>
    <row r="490" spans="1:31">
      <c r="A490" s="17">
        <v>42943</v>
      </c>
      <c r="B490" s="18">
        <v>0.33333333333333298</v>
      </c>
      <c r="C490" s="18">
        <v>0.58333333333333304</v>
      </c>
      <c r="D490" s="19">
        <v>28</v>
      </c>
      <c r="E490" s="19">
        <v>24</v>
      </c>
      <c r="F490" s="19">
        <v>28</v>
      </c>
      <c r="G490" s="5">
        <f>INDEX('Carta Psicrométrica'!B$3:AO$49,MATCH(datos!F490,'Carta Psicrométrica'!A$3:A$49,0),MATCH(datos!E490,'Carta Psicrométrica'!B$2:AO$2,0))</f>
        <v>0</v>
      </c>
      <c r="H490" s="20">
        <v>39</v>
      </c>
      <c r="I490" s="20">
        <v>24</v>
      </c>
      <c r="J490" s="6">
        <v>1016</v>
      </c>
      <c r="K490" s="6">
        <f t="shared" si="54"/>
        <v>762</v>
      </c>
      <c r="L490" s="21">
        <v>32</v>
      </c>
      <c r="M490" s="21">
        <v>32</v>
      </c>
      <c r="N490" s="21">
        <v>31</v>
      </c>
      <c r="O490" s="21">
        <v>30</v>
      </c>
      <c r="P490" s="21">
        <v>29</v>
      </c>
      <c r="Q490" s="22">
        <v>86</v>
      </c>
      <c r="R490" s="22">
        <v>79</v>
      </c>
      <c r="S490" s="23">
        <f t="shared" si="55"/>
        <v>7</v>
      </c>
      <c r="T490" s="22">
        <v>39</v>
      </c>
      <c r="U490" s="22">
        <v>24</v>
      </c>
      <c r="V490" s="24">
        <v>7</v>
      </c>
      <c r="W490" s="24" t="str">
        <f t="shared" si="50"/>
        <v>Viento Fuerte</v>
      </c>
      <c r="X490" s="24" t="s">
        <v>49</v>
      </c>
      <c r="Y490" s="24">
        <f t="shared" si="53"/>
        <v>247.5</v>
      </c>
      <c r="Z490" s="25">
        <v>0</v>
      </c>
      <c r="AA490" s="25">
        <v>0</v>
      </c>
      <c r="AB490" s="25">
        <v>0</v>
      </c>
      <c r="AC490" s="25">
        <v>0</v>
      </c>
      <c r="AD490" s="26">
        <v>4</v>
      </c>
      <c r="AE490" s="26" t="s">
        <v>112</v>
      </c>
    </row>
    <row r="491" spans="1:31">
      <c r="A491" s="17">
        <v>42944</v>
      </c>
      <c r="B491" s="18">
        <v>0.33333333333333298</v>
      </c>
      <c r="C491" s="18">
        <v>0.58333333333333304</v>
      </c>
      <c r="D491" s="19">
        <v>26</v>
      </c>
      <c r="E491" s="19">
        <v>24</v>
      </c>
      <c r="F491" s="19">
        <v>26</v>
      </c>
      <c r="G491" s="5">
        <f>INDEX('Carta Psicrométrica'!B$3:AO$49,MATCH(datos!F491,'Carta Psicrométrica'!A$3:A$49,0),MATCH(datos!E491,'Carta Psicrométrica'!B$2:AO$2,0))</f>
        <v>0</v>
      </c>
      <c r="H491" s="20">
        <v>36</v>
      </c>
      <c r="I491" s="20">
        <v>22</v>
      </c>
      <c r="J491" s="6">
        <v>1016</v>
      </c>
      <c r="K491" s="6">
        <f t="shared" si="54"/>
        <v>762</v>
      </c>
      <c r="L491" s="21">
        <v>30</v>
      </c>
      <c r="M491" s="21">
        <v>31</v>
      </c>
      <c r="N491" s="21">
        <v>31</v>
      </c>
      <c r="O491" s="21">
        <v>30</v>
      </c>
      <c r="P491" s="21">
        <v>29</v>
      </c>
      <c r="Q491" s="22">
        <v>79</v>
      </c>
      <c r="R491" s="22">
        <v>109</v>
      </c>
      <c r="S491" s="23">
        <f t="shared" si="55"/>
        <v>-10</v>
      </c>
      <c r="T491" s="22">
        <v>33</v>
      </c>
      <c r="U491" s="22">
        <v>23</v>
      </c>
      <c r="V491" s="24">
        <v>1</v>
      </c>
      <c r="W491" s="24" t="str">
        <f t="shared" si="50"/>
        <v>Ventolina</v>
      </c>
      <c r="X491" s="24" t="s">
        <v>64</v>
      </c>
      <c r="Y491" s="24">
        <f t="shared" si="53"/>
        <v>0</v>
      </c>
      <c r="Z491" s="25">
        <v>0.2</v>
      </c>
      <c r="AB491" s="25">
        <v>20</v>
      </c>
      <c r="AC491" s="25">
        <v>0.2</v>
      </c>
      <c r="AD491" s="26">
        <v>1</v>
      </c>
      <c r="AE491" s="26" t="s">
        <v>97</v>
      </c>
    </row>
    <row r="492" spans="1:31">
      <c r="A492" s="17">
        <v>42945</v>
      </c>
      <c r="B492" s="18">
        <v>0.33333333333333298</v>
      </c>
      <c r="C492" s="18">
        <v>0.58333333333333304</v>
      </c>
      <c r="D492" s="19">
        <v>20</v>
      </c>
      <c r="E492" s="19">
        <v>23</v>
      </c>
      <c r="F492" s="19">
        <v>22</v>
      </c>
      <c r="G492" s="5">
        <f>INDEX('Carta Psicrométrica'!B$3:AO$49,MATCH(datos!F492,'Carta Psicrométrica'!A$3:A$49,0),MATCH(datos!E492,'Carta Psicrométrica'!B$2:AO$2,0))</f>
        <v>0</v>
      </c>
      <c r="H492" s="20">
        <v>37</v>
      </c>
      <c r="I492" s="20">
        <v>20</v>
      </c>
      <c r="J492" s="6">
        <v>1015</v>
      </c>
      <c r="K492" s="6">
        <f t="shared" si="54"/>
        <v>761.25</v>
      </c>
      <c r="L492" s="21">
        <v>30</v>
      </c>
      <c r="M492" s="21">
        <v>31</v>
      </c>
      <c r="N492" s="21">
        <v>30</v>
      </c>
      <c r="O492" s="21">
        <v>28</v>
      </c>
      <c r="P492" s="21">
        <v>28</v>
      </c>
      <c r="Q492" s="22">
        <v>109</v>
      </c>
      <c r="R492" s="22">
        <v>127</v>
      </c>
      <c r="S492" s="23">
        <f t="shared" si="55"/>
        <v>-18</v>
      </c>
      <c r="T492" s="22">
        <v>38</v>
      </c>
      <c r="U492" s="22">
        <v>22</v>
      </c>
      <c r="V492" s="24">
        <v>3</v>
      </c>
      <c r="W492" s="24" t="str">
        <f t="shared" si="50"/>
        <v>Brisa Leve</v>
      </c>
      <c r="X492" s="24" t="s">
        <v>49</v>
      </c>
      <c r="Y492" s="24">
        <f t="shared" si="53"/>
        <v>247.5</v>
      </c>
      <c r="Z492" s="25">
        <v>1.2</v>
      </c>
      <c r="AD492" s="26">
        <v>7</v>
      </c>
      <c r="AE492" s="26" t="s">
        <v>83</v>
      </c>
    </row>
    <row r="493" spans="1:31">
      <c r="A493" s="17">
        <v>42946</v>
      </c>
      <c r="B493" s="18">
        <v>0.33333333333333298</v>
      </c>
      <c r="C493" s="18">
        <v>0.58333333333333304</v>
      </c>
      <c r="D493" s="19">
        <v>28</v>
      </c>
      <c r="E493" s="19">
        <v>22</v>
      </c>
      <c r="F493" s="19">
        <v>27</v>
      </c>
      <c r="G493" s="5">
        <f>INDEX('Carta Psicrométrica'!B$3:AO$49,MATCH(datos!F493,'Carta Psicrométrica'!A$3:A$49,0),MATCH(datos!E493,'Carta Psicrométrica'!B$2:AO$2,0))</f>
        <v>0</v>
      </c>
      <c r="H493" s="20">
        <v>35</v>
      </c>
      <c r="I493" s="20">
        <v>22</v>
      </c>
      <c r="J493" s="6">
        <v>1016</v>
      </c>
      <c r="K493" s="6">
        <f t="shared" si="54"/>
        <v>762</v>
      </c>
      <c r="L493" s="21">
        <v>29</v>
      </c>
      <c r="M493" s="21">
        <v>29</v>
      </c>
      <c r="N493" s="21">
        <v>29</v>
      </c>
      <c r="O493" s="21">
        <v>28</v>
      </c>
      <c r="P493" s="21">
        <v>28</v>
      </c>
      <c r="Q493" s="22">
        <v>127</v>
      </c>
      <c r="R493" s="22">
        <v>119</v>
      </c>
      <c r="S493" s="23">
        <f t="shared" si="55"/>
        <v>8</v>
      </c>
      <c r="T493" s="22">
        <v>38</v>
      </c>
      <c r="U493" s="22">
        <v>24</v>
      </c>
      <c r="V493" s="24">
        <v>1</v>
      </c>
      <c r="W493" s="24" t="str">
        <f t="shared" si="50"/>
        <v>Ventolina</v>
      </c>
      <c r="X493" s="24" t="s">
        <v>58</v>
      </c>
      <c r="Y493" s="24">
        <f t="shared" si="53"/>
        <v>270</v>
      </c>
      <c r="Z493" s="25">
        <v>0</v>
      </c>
      <c r="AA493" s="25">
        <v>0</v>
      </c>
      <c r="AB493" s="25">
        <v>0</v>
      </c>
      <c r="AC493" s="25">
        <v>0</v>
      </c>
      <c r="AD493" s="26">
        <v>4</v>
      </c>
      <c r="AE493" s="26" t="s">
        <v>92</v>
      </c>
    </row>
    <row r="494" spans="1:31">
      <c r="A494" s="17">
        <v>42947</v>
      </c>
      <c r="B494" s="18">
        <v>0.33333333333333298</v>
      </c>
      <c r="C494" s="18">
        <v>0.58333333333333304</v>
      </c>
      <c r="D494" s="19">
        <v>25</v>
      </c>
      <c r="E494" s="19">
        <v>23</v>
      </c>
      <c r="F494" s="19">
        <v>26</v>
      </c>
      <c r="G494" s="5">
        <v>0</v>
      </c>
      <c r="H494" s="20">
        <v>31</v>
      </c>
      <c r="I494" s="20">
        <v>24</v>
      </c>
      <c r="J494" s="6">
        <v>1016</v>
      </c>
      <c r="K494" s="6">
        <f t="shared" si="54"/>
        <v>762</v>
      </c>
      <c r="L494" s="21">
        <v>29</v>
      </c>
      <c r="M494" s="21">
        <v>29</v>
      </c>
      <c r="N494" s="21">
        <v>29</v>
      </c>
      <c r="O494" s="21">
        <v>28</v>
      </c>
      <c r="P494" s="21">
        <v>28</v>
      </c>
      <c r="Q494" s="22">
        <v>119</v>
      </c>
      <c r="R494" s="22">
        <v>114</v>
      </c>
      <c r="S494" s="23">
        <f t="shared" si="55"/>
        <v>5.7999999999999972</v>
      </c>
      <c r="T494" s="22">
        <v>36</v>
      </c>
      <c r="U494" s="22">
        <v>24</v>
      </c>
      <c r="V494" s="24">
        <v>3</v>
      </c>
      <c r="W494" s="24" t="str">
        <f t="shared" si="50"/>
        <v>Brisa Leve</v>
      </c>
      <c r="X494" s="24" t="s">
        <v>63</v>
      </c>
      <c r="Y494" s="24">
        <f t="shared" si="53"/>
        <v>112.5</v>
      </c>
      <c r="Z494" s="25">
        <v>0.04</v>
      </c>
      <c r="AB494" s="25">
        <v>0.8</v>
      </c>
      <c r="AD494" s="26">
        <v>7</v>
      </c>
      <c r="AE494" s="26" t="s">
        <v>83</v>
      </c>
    </row>
    <row r="495" spans="1:31">
      <c r="A495" s="17">
        <v>42948</v>
      </c>
      <c r="B495" s="18">
        <v>0.33333333333333298</v>
      </c>
      <c r="C495" s="18">
        <v>0.58333333333333304</v>
      </c>
      <c r="D495" s="19">
        <v>20</v>
      </c>
      <c r="E495" s="19">
        <v>21</v>
      </c>
      <c r="F495" s="19">
        <v>22</v>
      </c>
      <c r="G495" s="5">
        <f>INDEX('Carta Psicrométrica'!B$3:AO$49,MATCH(datos!F495,'Carta Psicrométrica'!A$3:A$49,0),MATCH(datos!E495,'Carta Psicrométrica'!B$2:AO$2,0))</f>
        <v>0</v>
      </c>
      <c r="H495" s="20">
        <v>32</v>
      </c>
      <c r="I495" s="20">
        <v>21</v>
      </c>
      <c r="J495" s="6">
        <v>1016</v>
      </c>
      <c r="K495" s="6">
        <f t="shared" si="54"/>
        <v>762</v>
      </c>
      <c r="L495" s="21">
        <v>23</v>
      </c>
      <c r="M495" s="21">
        <v>24</v>
      </c>
      <c r="N495" s="21">
        <v>29</v>
      </c>
      <c r="O495" s="21">
        <v>29</v>
      </c>
      <c r="P495" s="21">
        <v>27</v>
      </c>
      <c r="Q495" s="22">
        <v>114</v>
      </c>
      <c r="R495" s="22">
        <v>113</v>
      </c>
      <c r="S495" s="23">
        <f t="shared" si="55"/>
        <v>4.2999999999999972</v>
      </c>
      <c r="T495" s="22">
        <v>34</v>
      </c>
      <c r="U495" s="22">
        <v>21</v>
      </c>
      <c r="V495" s="24">
        <v>1</v>
      </c>
      <c r="W495" s="24" t="str">
        <f t="shared" si="50"/>
        <v>Ventolina</v>
      </c>
      <c r="X495" s="24" t="s">
        <v>47</v>
      </c>
      <c r="Y495" s="24">
        <f t="shared" si="53"/>
        <v>315</v>
      </c>
      <c r="Z495" s="25">
        <v>0.13</v>
      </c>
      <c r="AB495" s="25">
        <v>3.3</v>
      </c>
      <c r="AD495" s="26">
        <v>8</v>
      </c>
      <c r="AE495" s="26" t="s">
        <v>83</v>
      </c>
    </row>
    <row r="496" spans="1:31">
      <c r="A496" s="17">
        <v>42949</v>
      </c>
      <c r="B496" s="18">
        <v>0.33333333333333298</v>
      </c>
      <c r="C496" s="18">
        <v>0.58333333333333304</v>
      </c>
      <c r="D496" s="19">
        <v>26</v>
      </c>
      <c r="E496" s="19">
        <v>24</v>
      </c>
      <c r="F496" s="19">
        <v>26</v>
      </c>
      <c r="G496" s="5">
        <f>INDEX('Carta Psicrométrica'!B$3:AO$49,MATCH(datos!F496,'Carta Psicrométrica'!A$3:A$49,0),MATCH(datos!E496,'Carta Psicrométrica'!B$2:AO$2,0))</f>
        <v>0</v>
      </c>
      <c r="H496" s="20">
        <v>33</v>
      </c>
      <c r="I496" s="20">
        <v>22</v>
      </c>
      <c r="J496" s="6">
        <v>1016</v>
      </c>
      <c r="K496" s="6">
        <f t="shared" si="54"/>
        <v>762</v>
      </c>
      <c r="L496" s="21">
        <v>29</v>
      </c>
      <c r="M496" s="21">
        <v>29</v>
      </c>
      <c r="N496" s="21">
        <v>29</v>
      </c>
      <c r="O496" s="21">
        <v>29</v>
      </c>
      <c r="P496" s="21">
        <v>28</v>
      </c>
      <c r="Q496" s="22">
        <v>113</v>
      </c>
      <c r="R496" s="22">
        <v>108</v>
      </c>
      <c r="S496" s="23">
        <f t="shared" si="55"/>
        <v>5</v>
      </c>
      <c r="T496" s="22">
        <v>36</v>
      </c>
      <c r="U496" s="22">
        <v>24</v>
      </c>
      <c r="V496" s="24">
        <v>3</v>
      </c>
      <c r="W496" s="24" t="str">
        <f t="shared" si="50"/>
        <v>Brisa Leve</v>
      </c>
      <c r="X496" s="24" t="s">
        <v>56</v>
      </c>
      <c r="Y496" s="24">
        <f t="shared" si="53"/>
        <v>67.5</v>
      </c>
      <c r="Z496" s="25">
        <v>0.7</v>
      </c>
      <c r="AD496" s="26">
        <v>5</v>
      </c>
      <c r="AE496" s="26" t="s">
        <v>74</v>
      </c>
    </row>
    <row r="497" spans="1:40">
      <c r="A497" s="17">
        <v>42950</v>
      </c>
      <c r="B497" s="18">
        <v>0.33333333333333298</v>
      </c>
      <c r="C497" s="18">
        <v>0.58333333333333304</v>
      </c>
      <c r="D497" s="19">
        <v>26</v>
      </c>
      <c r="E497" s="19">
        <v>21</v>
      </c>
      <c r="F497" s="19">
        <v>25</v>
      </c>
      <c r="G497" s="5">
        <f>INDEX('Carta Psicrométrica'!B$3:AO$49,MATCH(datos!F497,'Carta Psicrométrica'!A$3:A$49,0),MATCH(datos!E497,'Carta Psicrométrica'!B$2:AO$2,0))</f>
        <v>0</v>
      </c>
      <c r="H497" s="20">
        <v>33</v>
      </c>
      <c r="I497" s="20">
        <v>21</v>
      </c>
      <c r="J497" s="6">
        <v>1018</v>
      </c>
      <c r="K497" s="6">
        <f t="shared" si="54"/>
        <v>763.5</v>
      </c>
      <c r="L497" s="21">
        <v>29</v>
      </c>
      <c r="M497" s="21">
        <v>29</v>
      </c>
      <c r="N497" s="21">
        <v>29</v>
      </c>
      <c r="O497" s="21">
        <v>28</v>
      </c>
      <c r="P497" s="21">
        <v>28</v>
      </c>
      <c r="Q497" s="22">
        <v>108</v>
      </c>
      <c r="R497" s="22">
        <v>100</v>
      </c>
      <c r="S497" s="23">
        <f t="shared" si="55"/>
        <v>8</v>
      </c>
      <c r="T497" s="22">
        <v>38</v>
      </c>
      <c r="U497" s="22">
        <v>22</v>
      </c>
      <c r="V497" s="24">
        <v>1</v>
      </c>
      <c r="W497" s="24" t="str">
        <f t="shared" si="50"/>
        <v>Ventolina</v>
      </c>
      <c r="X497" s="24" t="s">
        <v>56</v>
      </c>
      <c r="Y497" s="24">
        <f t="shared" si="53"/>
        <v>67.5</v>
      </c>
      <c r="Z497" s="25">
        <v>0</v>
      </c>
      <c r="AA497" s="25">
        <v>0</v>
      </c>
      <c r="AB497" s="25">
        <v>0</v>
      </c>
      <c r="AC497" s="25">
        <v>0</v>
      </c>
      <c r="AD497" s="26">
        <v>2</v>
      </c>
      <c r="AE497" s="26" t="s">
        <v>112</v>
      </c>
    </row>
    <row r="498" spans="1:40">
      <c r="A498" s="17">
        <v>42951</v>
      </c>
      <c r="B498" s="18">
        <v>0.33333333333333298</v>
      </c>
      <c r="C498" s="18">
        <v>0.58333333333333304</v>
      </c>
      <c r="D498" s="19">
        <v>26</v>
      </c>
      <c r="E498" s="19">
        <v>21</v>
      </c>
      <c r="F498" s="19">
        <v>26</v>
      </c>
      <c r="G498" s="5">
        <f>INDEX('Carta Psicrométrica'!B$3:AO$49,MATCH(datos!F498,'Carta Psicrométrica'!A$3:A$49,0),MATCH(datos!E498,'Carta Psicrométrica'!B$2:AO$2,0))</f>
        <v>0</v>
      </c>
      <c r="H498" s="20">
        <v>35</v>
      </c>
      <c r="I498" s="20">
        <v>23</v>
      </c>
      <c r="J498" s="6">
        <v>1020</v>
      </c>
      <c r="K498" s="6">
        <f t="shared" si="54"/>
        <v>765</v>
      </c>
      <c r="L498" s="21">
        <v>29</v>
      </c>
      <c r="M498" s="21">
        <v>29</v>
      </c>
      <c r="N498" s="21">
        <v>29</v>
      </c>
      <c r="O498" s="21">
        <v>29</v>
      </c>
      <c r="P498" s="21">
        <v>28</v>
      </c>
      <c r="Q498" s="22">
        <v>100</v>
      </c>
      <c r="R498" s="22">
        <v>93</v>
      </c>
      <c r="S498" s="23">
        <f t="shared" si="55"/>
        <v>7</v>
      </c>
      <c r="T498" s="22">
        <v>38</v>
      </c>
      <c r="U498" s="22">
        <v>22</v>
      </c>
      <c r="V498" s="24">
        <v>2</v>
      </c>
      <c r="W498" s="24" t="str">
        <f t="shared" si="50"/>
        <v>Brisa Suave</v>
      </c>
      <c r="X498" s="24" t="s">
        <v>56</v>
      </c>
      <c r="Y498" s="24">
        <f t="shared" si="53"/>
        <v>67.5</v>
      </c>
      <c r="Z498" s="25">
        <v>0</v>
      </c>
      <c r="AA498" s="25">
        <v>0</v>
      </c>
      <c r="AB498" s="25">
        <v>0</v>
      </c>
      <c r="AC498" s="25">
        <v>0</v>
      </c>
      <c r="AD498" s="26">
        <v>4</v>
      </c>
      <c r="AE498" s="26" t="s">
        <v>74</v>
      </c>
    </row>
    <row r="499" spans="1:40">
      <c r="A499" s="17">
        <v>42952</v>
      </c>
      <c r="B499" s="18">
        <v>0.33333333333333298</v>
      </c>
      <c r="C499" s="18">
        <v>0.58333333333333304</v>
      </c>
      <c r="D499" s="19">
        <v>26</v>
      </c>
      <c r="E499" s="19">
        <v>23</v>
      </c>
      <c r="F499" s="19">
        <v>26</v>
      </c>
      <c r="G499" s="5">
        <f>INDEX('Carta Psicrométrica'!B$3:AO$49,MATCH(datos!F499,'Carta Psicrométrica'!A$3:A$49,0),MATCH(datos!E499,'Carta Psicrométrica'!B$2:AO$2,0))</f>
        <v>0</v>
      </c>
      <c r="H499" s="20">
        <v>31</v>
      </c>
      <c r="I499" s="20">
        <v>23</v>
      </c>
      <c r="J499" s="6">
        <v>1018</v>
      </c>
      <c r="K499" s="6">
        <f t="shared" si="54"/>
        <v>763.5</v>
      </c>
      <c r="L499" s="21">
        <v>30</v>
      </c>
      <c r="M499" s="21">
        <v>30</v>
      </c>
      <c r="N499" s="21">
        <v>29</v>
      </c>
      <c r="O499" s="21">
        <v>29</v>
      </c>
      <c r="P499" s="21">
        <v>27</v>
      </c>
      <c r="Q499" s="22">
        <v>106</v>
      </c>
      <c r="R499" s="22">
        <v>98</v>
      </c>
      <c r="S499" s="23">
        <f t="shared" si="55"/>
        <v>8</v>
      </c>
      <c r="T499" s="22">
        <v>39</v>
      </c>
      <c r="U499" s="22">
        <v>23</v>
      </c>
      <c r="V499" s="24">
        <v>0</v>
      </c>
      <c r="W499" s="24" t="str">
        <f t="shared" ref="W499:W562" si="56">IF(V499=0,"Calma",IF(V499=1,"Ventolina",IF(V499=2,"Brisa Suave",IF(V499=3,"Brisa Leve",IF(V499=4,"Brisa Moderada",IF(V499=5,"Brisa Fresca",IF(V499=6,"Brisa Fuerte",IF(V499=7,"Viento Fuerte",IF(V499=8,"Temporal",IF(V499=9,"Temporal Fuerte",IF(V499=10,"Temporal Violento",IF(V499=11,"Temporal Muy Violento",IF(V499=12,"Huracán","N/A")))))))))))))</f>
        <v>Calma</v>
      </c>
      <c r="X499" s="24" t="s">
        <v>56</v>
      </c>
      <c r="Y499" s="24">
        <f t="shared" si="53"/>
        <v>67.5</v>
      </c>
      <c r="Z499" s="25">
        <v>0</v>
      </c>
      <c r="AA499" s="25">
        <v>0</v>
      </c>
      <c r="AB499" s="25">
        <v>0</v>
      </c>
      <c r="AC499" s="25">
        <v>0</v>
      </c>
      <c r="AD499" s="26">
        <v>1</v>
      </c>
      <c r="AE499" s="26" t="s">
        <v>93</v>
      </c>
    </row>
    <row r="500" spans="1:40">
      <c r="A500" s="17">
        <v>42953</v>
      </c>
      <c r="B500" s="18">
        <v>0.33333333333333298</v>
      </c>
      <c r="C500" s="18">
        <v>0.58333333333333304</v>
      </c>
      <c r="D500" s="19">
        <v>26</v>
      </c>
      <c r="E500" s="19">
        <v>23</v>
      </c>
      <c r="F500" s="19">
        <v>25</v>
      </c>
      <c r="G500" s="5">
        <f>INDEX('Carta Psicrométrica'!B$3:AO$49,MATCH(datos!F500,'Carta Psicrométrica'!A$3:A$49,0),MATCH(datos!E500,'Carta Psicrométrica'!B$2:AO$2,0))</f>
        <v>0</v>
      </c>
      <c r="H500" s="20">
        <v>38</v>
      </c>
      <c r="I500" s="20">
        <v>23</v>
      </c>
      <c r="J500" s="6">
        <v>1015</v>
      </c>
      <c r="K500" s="6">
        <f t="shared" si="54"/>
        <v>761.25</v>
      </c>
      <c r="L500" s="21">
        <v>29</v>
      </c>
      <c r="M500" s="21">
        <v>30</v>
      </c>
      <c r="N500" s="21">
        <v>29</v>
      </c>
      <c r="O500" s="21">
        <v>28</v>
      </c>
      <c r="P500" s="21">
        <v>28</v>
      </c>
      <c r="Q500" s="22">
        <v>98</v>
      </c>
      <c r="R500" s="22">
        <v>96</v>
      </c>
      <c r="S500" s="23">
        <f t="shared" si="55"/>
        <v>2.5999999999999943</v>
      </c>
      <c r="T500" s="22">
        <v>36</v>
      </c>
      <c r="U500" s="22">
        <v>23</v>
      </c>
      <c r="V500" s="24">
        <v>0</v>
      </c>
      <c r="W500" s="24" t="str">
        <f t="shared" si="56"/>
        <v>Calma</v>
      </c>
      <c r="X500" s="24" t="s">
        <v>58</v>
      </c>
      <c r="Y500" s="24">
        <f t="shared" si="53"/>
        <v>270</v>
      </c>
      <c r="Z500" s="25">
        <v>0.24</v>
      </c>
      <c r="AA500" s="25">
        <v>2.36</v>
      </c>
      <c r="AB500" s="25">
        <v>0.6</v>
      </c>
      <c r="AC500" s="25">
        <v>60</v>
      </c>
      <c r="AD500" s="26">
        <v>0</v>
      </c>
    </row>
    <row r="501" spans="1:40">
      <c r="A501" s="17">
        <v>42954</v>
      </c>
      <c r="B501" s="18">
        <v>0.33333333333333298</v>
      </c>
      <c r="C501" s="18">
        <v>0.58333333333333304</v>
      </c>
      <c r="D501" s="19">
        <v>27</v>
      </c>
      <c r="E501" s="19">
        <v>23</v>
      </c>
      <c r="F501" s="19">
        <v>26</v>
      </c>
      <c r="G501" s="5">
        <f>INDEX('Carta Psicrométrica'!B$3:AO$49,MATCH(datos!F501,'Carta Psicrométrica'!A$3:A$49,0),MATCH(datos!E501,'Carta Psicrométrica'!B$2:AO$2,0))</f>
        <v>0</v>
      </c>
      <c r="H501" s="20">
        <v>32</v>
      </c>
      <c r="I501" s="20">
        <v>24</v>
      </c>
      <c r="J501" s="6">
        <v>1015</v>
      </c>
      <c r="K501" s="6">
        <f t="shared" si="54"/>
        <v>761.25</v>
      </c>
      <c r="L501" s="21">
        <v>28</v>
      </c>
      <c r="M501" s="21">
        <v>29</v>
      </c>
      <c r="N501" s="21">
        <v>29</v>
      </c>
      <c r="O501" s="21">
        <v>28</v>
      </c>
      <c r="P501" s="21">
        <v>27</v>
      </c>
      <c r="Q501" s="22">
        <v>96</v>
      </c>
      <c r="R501" s="22">
        <v>87</v>
      </c>
      <c r="S501" s="23">
        <f t="shared" si="55"/>
        <v>9</v>
      </c>
      <c r="T501" s="22">
        <v>38</v>
      </c>
      <c r="U501" s="22">
        <v>22</v>
      </c>
      <c r="V501" s="24">
        <v>0</v>
      </c>
      <c r="W501" s="24" t="str">
        <f t="shared" si="56"/>
        <v>Calma</v>
      </c>
      <c r="X501" s="24" t="s">
        <v>58</v>
      </c>
      <c r="Y501" s="24">
        <f t="shared" si="53"/>
        <v>270</v>
      </c>
      <c r="Z501" s="25">
        <v>0</v>
      </c>
      <c r="AA501" s="25">
        <v>0</v>
      </c>
      <c r="AB501" s="25">
        <v>0</v>
      </c>
      <c r="AC501" s="25">
        <v>0</v>
      </c>
      <c r="AD501" s="26">
        <v>0</v>
      </c>
    </row>
    <row r="502" spans="1:40">
      <c r="A502" s="17">
        <v>42955</v>
      </c>
      <c r="B502" s="18">
        <v>0.33333333333333298</v>
      </c>
      <c r="C502" s="18">
        <v>0.58333333333333304</v>
      </c>
      <c r="D502" s="19">
        <v>25</v>
      </c>
      <c r="E502" s="19">
        <v>23</v>
      </c>
      <c r="F502" s="19">
        <v>26</v>
      </c>
      <c r="G502" s="5">
        <f>INDEX('Carta Psicrométrica'!B$3:AO$49,MATCH(datos!F502,'Carta Psicrométrica'!A$3:A$49,0),MATCH(datos!E502,'Carta Psicrométrica'!B$2:AO$2,0))</f>
        <v>0</v>
      </c>
      <c r="H502" s="20">
        <v>38</v>
      </c>
      <c r="I502" s="20">
        <v>24</v>
      </c>
      <c r="J502" s="6">
        <v>1016.25</v>
      </c>
      <c r="K502" s="6">
        <f t="shared" si="54"/>
        <v>762.1875</v>
      </c>
      <c r="L502" s="21">
        <v>30</v>
      </c>
      <c r="M502" s="21">
        <v>29</v>
      </c>
      <c r="N502" s="21">
        <v>29</v>
      </c>
      <c r="O502" s="21">
        <v>28</v>
      </c>
      <c r="P502" s="21">
        <v>27</v>
      </c>
      <c r="Q502" s="22">
        <v>87</v>
      </c>
      <c r="R502" s="22">
        <v>79</v>
      </c>
      <c r="S502" s="23">
        <f t="shared" si="55"/>
        <v>8</v>
      </c>
      <c r="T502" s="22">
        <v>39</v>
      </c>
      <c r="U502" s="22">
        <v>22</v>
      </c>
      <c r="V502" s="24">
        <v>0</v>
      </c>
      <c r="W502" s="24" t="str">
        <f t="shared" si="56"/>
        <v>Calma</v>
      </c>
      <c r="X502" s="24" t="s">
        <v>59</v>
      </c>
      <c r="Y502" s="24">
        <f t="shared" si="53"/>
        <v>45</v>
      </c>
      <c r="Z502" s="25">
        <v>0</v>
      </c>
      <c r="AA502" s="25">
        <v>0</v>
      </c>
      <c r="AB502" s="25">
        <v>0</v>
      </c>
      <c r="AC502" s="25">
        <v>0</v>
      </c>
      <c r="AD502" s="26">
        <v>2</v>
      </c>
      <c r="AE502" s="26" t="s">
        <v>102</v>
      </c>
    </row>
    <row r="503" spans="1:40">
      <c r="A503" s="17">
        <v>42956</v>
      </c>
      <c r="B503" s="18">
        <v>0.33333333333333298</v>
      </c>
      <c r="C503" s="18">
        <v>0.58333333333333304</v>
      </c>
      <c r="D503" s="19">
        <v>26</v>
      </c>
      <c r="E503" s="19">
        <v>23</v>
      </c>
      <c r="F503" s="19">
        <v>25</v>
      </c>
      <c r="G503" s="5">
        <f>INDEX('Carta Psicrométrica'!B$3:AO$49,MATCH(datos!F503,'Carta Psicrométrica'!A$3:A$49,0),MATCH(datos!E503,'Carta Psicrométrica'!B$2:AO$2,0))</f>
        <v>0</v>
      </c>
      <c r="H503" s="20">
        <v>37</v>
      </c>
      <c r="I503" s="20">
        <v>23</v>
      </c>
      <c r="J503" s="6">
        <v>1017</v>
      </c>
      <c r="K503" s="6">
        <f t="shared" si="54"/>
        <v>762.75</v>
      </c>
      <c r="L503" s="21">
        <v>30</v>
      </c>
      <c r="M503" s="21">
        <v>30</v>
      </c>
      <c r="N503" s="21">
        <v>29</v>
      </c>
      <c r="O503" s="21">
        <v>28</v>
      </c>
      <c r="P503" s="21">
        <v>27</v>
      </c>
      <c r="Q503" s="22">
        <v>79</v>
      </c>
      <c r="R503" s="22">
        <v>71</v>
      </c>
      <c r="S503" s="23">
        <f t="shared" si="55"/>
        <v>8</v>
      </c>
      <c r="T503" s="22">
        <v>39</v>
      </c>
      <c r="U503" s="22">
        <v>22</v>
      </c>
      <c r="V503" s="24">
        <v>0</v>
      </c>
      <c r="W503" s="24" t="str">
        <f t="shared" si="56"/>
        <v>Calma</v>
      </c>
      <c r="X503" s="24" t="s">
        <v>59</v>
      </c>
      <c r="Y503" s="24">
        <f t="shared" si="53"/>
        <v>45</v>
      </c>
      <c r="Z503" s="25">
        <v>0</v>
      </c>
      <c r="AA503" s="25">
        <v>0</v>
      </c>
      <c r="AB503" s="25">
        <v>0</v>
      </c>
      <c r="AC503" s="25">
        <v>0</v>
      </c>
      <c r="AD503" s="26">
        <v>2</v>
      </c>
      <c r="AE503" s="26" t="s">
        <v>96</v>
      </c>
    </row>
    <row r="504" spans="1:40">
      <c r="A504" s="17">
        <v>42957</v>
      </c>
      <c r="B504" s="18">
        <v>0.33333333333333298</v>
      </c>
      <c r="C504" s="18">
        <v>0.58333333333333304</v>
      </c>
      <c r="D504" s="19">
        <v>28</v>
      </c>
      <c r="E504" s="19">
        <v>23</v>
      </c>
      <c r="F504" s="19">
        <v>27</v>
      </c>
      <c r="G504" s="5">
        <f>INDEX('Carta Psicrométrica'!B$3:AO$49,MATCH(datos!F504,'Carta Psicrométrica'!A$3:A$49,0),MATCH(datos!E504,'Carta Psicrométrica'!B$2:AO$2,0))</f>
        <v>0</v>
      </c>
      <c r="H504" s="20">
        <v>37</v>
      </c>
      <c r="I504" s="20">
        <v>25</v>
      </c>
      <c r="J504" s="6">
        <v>1018</v>
      </c>
      <c r="K504" s="6">
        <f t="shared" si="54"/>
        <v>763.5</v>
      </c>
      <c r="L504" s="21">
        <v>30</v>
      </c>
      <c r="M504" s="21">
        <v>30</v>
      </c>
      <c r="N504" s="21">
        <v>30</v>
      </c>
      <c r="O504" s="21">
        <v>29</v>
      </c>
      <c r="P504" s="21">
        <v>28</v>
      </c>
      <c r="Q504" s="22">
        <v>71</v>
      </c>
      <c r="R504" s="22">
        <v>63</v>
      </c>
      <c r="S504" s="23">
        <f t="shared" si="55"/>
        <v>8</v>
      </c>
      <c r="T504" s="22">
        <v>39</v>
      </c>
      <c r="U504" s="22">
        <v>22</v>
      </c>
      <c r="V504" s="24">
        <v>0</v>
      </c>
      <c r="W504" s="24" t="str">
        <f t="shared" si="56"/>
        <v>Calma</v>
      </c>
      <c r="X504" s="24" t="s">
        <v>59</v>
      </c>
      <c r="Y504" s="24">
        <f t="shared" si="53"/>
        <v>45</v>
      </c>
      <c r="Z504" s="25">
        <v>0</v>
      </c>
      <c r="AA504" s="25">
        <v>0</v>
      </c>
      <c r="AB504" s="25">
        <v>0</v>
      </c>
      <c r="AC504" s="25">
        <v>0</v>
      </c>
      <c r="AD504" s="26">
        <v>3</v>
      </c>
      <c r="AE504" s="26" t="s">
        <v>70</v>
      </c>
    </row>
    <row r="505" spans="1:40">
      <c r="A505" s="17">
        <v>42958</v>
      </c>
      <c r="B505" s="18">
        <v>0.33333333333333298</v>
      </c>
      <c r="C505" s="18">
        <v>0.58333333333333304</v>
      </c>
      <c r="D505" s="19">
        <v>28</v>
      </c>
      <c r="E505" s="19">
        <v>23</v>
      </c>
      <c r="F505" s="19">
        <v>27</v>
      </c>
      <c r="G505" s="5">
        <f>INDEX('Carta Psicrométrica'!B$3:AO$49,MATCH(datos!F505,'Carta Psicrométrica'!A$3:A$49,0),MATCH(datos!E505,'Carta Psicrométrica'!B$2:AO$2,0))</f>
        <v>0</v>
      </c>
      <c r="H505" s="20">
        <v>39</v>
      </c>
      <c r="I505" s="20">
        <v>24</v>
      </c>
      <c r="J505" s="6">
        <v>1018</v>
      </c>
      <c r="K505" s="6">
        <f t="shared" si="54"/>
        <v>763.5</v>
      </c>
      <c r="L505" s="21">
        <v>30</v>
      </c>
      <c r="M505" s="21">
        <v>30</v>
      </c>
      <c r="N505" s="21">
        <v>30</v>
      </c>
      <c r="O505" s="21">
        <v>29</v>
      </c>
      <c r="P505" s="21">
        <v>28</v>
      </c>
      <c r="Q505" s="22">
        <v>63</v>
      </c>
      <c r="R505" s="22">
        <v>55</v>
      </c>
      <c r="S505" s="23">
        <f t="shared" si="55"/>
        <v>8.5080000000000027</v>
      </c>
      <c r="T505" s="22">
        <v>39</v>
      </c>
      <c r="U505" s="22">
        <v>22</v>
      </c>
      <c r="V505" s="24">
        <v>0</v>
      </c>
      <c r="W505" s="24" t="str">
        <f t="shared" si="56"/>
        <v>Calma</v>
      </c>
      <c r="X505" s="24" t="s">
        <v>59</v>
      </c>
      <c r="Y505" s="24">
        <f t="shared" si="53"/>
        <v>45</v>
      </c>
      <c r="Z505" s="25">
        <v>0.02</v>
      </c>
      <c r="AA505" s="25">
        <f t="shared" ref="AA505:AA536" si="57">AC505*0.03937</f>
        <v>0.15748000000000001</v>
      </c>
      <c r="AB505" s="25">
        <f t="shared" ref="AB505:AB536" si="58">Z505*25.4</f>
        <v>0.50800000000000001</v>
      </c>
      <c r="AC505" s="25">
        <v>4</v>
      </c>
      <c r="AD505" s="26">
        <v>4</v>
      </c>
      <c r="AE505" s="26" t="s">
        <v>102</v>
      </c>
    </row>
    <row r="506" spans="1:40">
      <c r="A506" s="17">
        <v>42959</v>
      </c>
      <c r="B506" s="18">
        <v>0.33333333333333298</v>
      </c>
      <c r="C506" s="18">
        <v>0.58333333333333304</v>
      </c>
      <c r="D506" s="19">
        <v>30</v>
      </c>
      <c r="E506" s="19">
        <v>24</v>
      </c>
      <c r="F506" s="19">
        <v>29</v>
      </c>
      <c r="G506" s="5">
        <v>0</v>
      </c>
      <c r="H506" s="20">
        <v>37</v>
      </c>
      <c r="I506" s="20">
        <v>21</v>
      </c>
      <c r="J506" s="6">
        <v>1016</v>
      </c>
      <c r="K506" s="6">
        <f t="shared" si="54"/>
        <v>762</v>
      </c>
      <c r="L506" s="21">
        <v>29</v>
      </c>
      <c r="M506" s="21">
        <v>29</v>
      </c>
      <c r="N506" s="21">
        <v>30</v>
      </c>
      <c r="O506" s="21">
        <v>29</v>
      </c>
      <c r="P506" s="21">
        <v>27</v>
      </c>
      <c r="Q506" s="22">
        <v>106</v>
      </c>
      <c r="R506" s="22">
        <v>100</v>
      </c>
      <c r="S506" s="23">
        <f t="shared" si="55"/>
        <v>9.8100000000000023</v>
      </c>
      <c r="T506" s="22">
        <v>38</v>
      </c>
      <c r="U506" s="22">
        <v>20</v>
      </c>
      <c r="V506" s="24">
        <v>0</v>
      </c>
      <c r="W506" s="24" t="str">
        <f t="shared" si="56"/>
        <v>Calma</v>
      </c>
      <c r="X506" s="24" t="s">
        <v>60</v>
      </c>
      <c r="Y506" s="24">
        <f t="shared" si="53"/>
        <v>292.5</v>
      </c>
      <c r="Z506" s="25">
        <v>0.15</v>
      </c>
      <c r="AA506" s="25">
        <f t="shared" si="57"/>
        <v>1.45669</v>
      </c>
      <c r="AB506" s="25">
        <f t="shared" si="58"/>
        <v>3.8099999999999996</v>
      </c>
      <c r="AC506" s="25">
        <v>37</v>
      </c>
      <c r="AD506" s="26">
        <v>1</v>
      </c>
      <c r="AE506" s="26" t="s">
        <v>76</v>
      </c>
      <c r="AN506" s="98" t="s">
        <v>113</v>
      </c>
    </row>
    <row r="507" spans="1:40">
      <c r="A507" s="17">
        <v>42960</v>
      </c>
      <c r="B507" s="18">
        <v>0.33333333333333298</v>
      </c>
      <c r="C507" s="18">
        <v>0.58333333333333304</v>
      </c>
      <c r="D507" s="19">
        <v>28</v>
      </c>
      <c r="E507" s="19">
        <v>23</v>
      </c>
      <c r="F507" s="19">
        <v>27</v>
      </c>
      <c r="G507" s="5">
        <v>0</v>
      </c>
      <c r="H507" s="20">
        <v>37</v>
      </c>
      <c r="I507" s="20">
        <v>21</v>
      </c>
      <c r="J507" s="6">
        <v>1015</v>
      </c>
      <c r="K507" s="6">
        <f t="shared" si="54"/>
        <v>761.25</v>
      </c>
      <c r="L507" s="21">
        <v>29</v>
      </c>
      <c r="M507" s="21">
        <v>29</v>
      </c>
      <c r="N507" s="21">
        <v>30</v>
      </c>
      <c r="O507" s="21">
        <v>29</v>
      </c>
      <c r="P507" s="21">
        <v>28</v>
      </c>
      <c r="Q507" s="22">
        <v>100</v>
      </c>
      <c r="R507" s="22">
        <v>93</v>
      </c>
      <c r="S507" s="23">
        <f t="shared" si="55"/>
        <v>7</v>
      </c>
      <c r="T507" s="22">
        <v>39</v>
      </c>
      <c r="U507" s="22">
        <v>20</v>
      </c>
      <c r="V507" s="24">
        <v>1</v>
      </c>
      <c r="W507" s="24" t="str">
        <f t="shared" si="56"/>
        <v>Ventolina</v>
      </c>
      <c r="X507" s="24" t="s">
        <v>58</v>
      </c>
      <c r="Y507" s="24">
        <f t="shared" si="53"/>
        <v>270</v>
      </c>
      <c r="Z507" s="25">
        <v>0</v>
      </c>
      <c r="AA507" s="25">
        <f t="shared" si="57"/>
        <v>0</v>
      </c>
      <c r="AB507" s="25">
        <f t="shared" si="58"/>
        <v>0</v>
      </c>
      <c r="AC507" s="25">
        <v>0</v>
      </c>
      <c r="AD507" s="26">
        <v>1</v>
      </c>
      <c r="AE507" s="26" t="s">
        <v>78</v>
      </c>
      <c r="AN507" s="98" t="s">
        <v>113</v>
      </c>
    </row>
    <row r="508" spans="1:40">
      <c r="A508" s="17">
        <v>42961</v>
      </c>
      <c r="B508" s="18">
        <v>0.33333333333333298</v>
      </c>
      <c r="C508" s="18">
        <v>0.58333333333333304</v>
      </c>
      <c r="D508" s="19">
        <v>26</v>
      </c>
      <c r="E508" s="19">
        <v>23</v>
      </c>
      <c r="F508" s="19">
        <v>26</v>
      </c>
      <c r="G508" s="5">
        <v>0</v>
      </c>
      <c r="H508" s="20">
        <v>37</v>
      </c>
      <c r="I508" s="20">
        <v>25</v>
      </c>
      <c r="J508" s="6">
        <v>1014</v>
      </c>
      <c r="K508" s="6">
        <f t="shared" si="54"/>
        <v>760.5</v>
      </c>
      <c r="L508" s="21">
        <v>29</v>
      </c>
      <c r="M508" s="21">
        <v>30</v>
      </c>
      <c r="N508" s="21">
        <v>29</v>
      </c>
      <c r="O508" s="21">
        <v>29</v>
      </c>
      <c r="P508" s="21">
        <v>28</v>
      </c>
      <c r="Q508" s="22">
        <v>93</v>
      </c>
      <c r="R508" s="22">
        <v>85</v>
      </c>
      <c r="S508" s="23">
        <f t="shared" si="55"/>
        <v>8</v>
      </c>
      <c r="T508" s="22">
        <v>38</v>
      </c>
      <c r="U508" s="22">
        <v>20</v>
      </c>
      <c r="V508" s="24">
        <v>3</v>
      </c>
      <c r="W508" s="24" t="str">
        <f t="shared" si="56"/>
        <v>Brisa Leve</v>
      </c>
      <c r="X508" s="24" t="s">
        <v>59</v>
      </c>
      <c r="Y508" s="24">
        <f t="shared" si="53"/>
        <v>45</v>
      </c>
      <c r="Z508" s="25">
        <v>0</v>
      </c>
      <c r="AA508" s="25">
        <f t="shared" si="57"/>
        <v>0</v>
      </c>
      <c r="AB508" s="25">
        <f t="shared" si="58"/>
        <v>0</v>
      </c>
      <c r="AC508" s="25">
        <v>0</v>
      </c>
      <c r="AD508" s="26">
        <v>3</v>
      </c>
      <c r="AN508" s="98" t="s">
        <v>113</v>
      </c>
    </row>
    <row r="509" spans="1:40">
      <c r="A509" s="17">
        <v>42962</v>
      </c>
      <c r="B509" s="18">
        <v>0.33333333333333298</v>
      </c>
      <c r="C509" s="18">
        <v>0.58333333333333304</v>
      </c>
      <c r="D509" s="19">
        <v>24</v>
      </c>
      <c r="E509" s="19">
        <v>22</v>
      </c>
      <c r="F509" s="19">
        <v>24</v>
      </c>
      <c r="G509" s="5">
        <v>0</v>
      </c>
      <c r="H509" s="20">
        <v>38</v>
      </c>
      <c r="I509" s="20">
        <v>20</v>
      </c>
      <c r="J509" s="6">
        <v>1014</v>
      </c>
      <c r="K509" s="6">
        <f t="shared" si="54"/>
        <v>760.5</v>
      </c>
      <c r="L509" s="21">
        <v>28</v>
      </c>
      <c r="M509" s="21">
        <v>29</v>
      </c>
      <c r="N509" s="21">
        <v>29</v>
      </c>
      <c r="O509" s="21">
        <v>28</v>
      </c>
      <c r="P509" s="21">
        <v>27</v>
      </c>
      <c r="Q509" s="22">
        <v>85</v>
      </c>
      <c r="R509" s="22">
        <v>90</v>
      </c>
      <c r="S509" s="23">
        <f t="shared" si="55"/>
        <v>8.9699999999999989</v>
      </c>
      <c r="T509" s="22">
        <v>39</v>
      </c>
      <c r="U509" s="22">
        <v>21</v>
      </c>
      <c r="V509" s="24">
        <v>3</v>
      </c>
      <c r="W509" s="24" t="str">
        <f t="shared" si="56"/>
        <v>Brisa Leve</v>
      </c>
      <c r="X509" s="24" t="s">
        <v>49</v>
      </c>
      <c r="Y509" s="24">
        <f t="shared" si="53"/>
        <v>247.5</v>
      </c>
      <c r="Z509" s="25">
        <v>0.55000000000000004</v>
      </c>
      <c r="AA509" s="25">
        <f t="shared" si="57"/>
        <v>5.3149500000000005</v>
      </c>
      <c r="AB509" s="25">
        <f t="shared" si="58"/>
        <v>13.97</v>
      </c>
      <c r="AC509" s="25">
        <v>135</v>
      </c>
      <c r="AD509" s="26">
        <v>0</v>
      </c>
      <c r="AN509" s="98" t="s">
        <v>114</v>
      </c>
    </row>
    <row r="510" spans="1:40">
      <c r="A510" s="17">
        <v>42963</v>
      </c>
      <c r="B510" s="18">
        <v>0.33333333333333298</v>
      </c>
      <c r="C510" s="18">
        <v>0.58333333333333304</v>
      </c>
      <c r="D510" s="19">
        <v>26</v>
      </c>
      <c r="E510" s="19">
        <v>21</v>
      </c>
      <c r="F510" s="19">
        <v>25</v>
      </c>
      <c r="G510" s="5">
        <v>0</v>
      </c>
      <c r="H510" s="20">
        <v>38</v>
      </c>
      <c r="I510" s="20">
        <v>24.9</v>
      </c>
      <c r="J510" s="6">
        <v>1014.25</v>
      </c>
      <c r="K510" s="6">
        <f t="shared" si="54"/>
        <v>760.6875</v>
      </c>
      <c r="L510" s="21">
        <v>26.5</v>
      </c>
      <c r="M510" s="21">
        <v>27.5</v>
      </c>
      <c r="N510" s="21">
        <v>29</v>
      </c>
      <c r="O510" s="21">
        <v>28.5</v>
      </c>
      <c r="P510" s="21">
        <v>27</v>
      </c>
      <c r="Q510" s="22">
        <v>90</v>
      </c>
      <c r="R510" s="22">
        <v>83</v>
      </c>
      <c r="S510" s="23">
        <f t="shared" si="55"/>
        <v>7.2540000000000049</v>
      </c>
      <c r="T510" s="22">
        <v>37</v>
      </c>
      <c r="U510" s="22">
        <v>21</v>
      </c>
      <c r="V510" s="24">
        <v>1</v>
      </c>
      <c r="W510" s="24" t="str">
        <f t="shared" si="56"/>
        <v>Ventolina</v>
      </c>
      <c r="X510" s="24" t="s">
        <v>58</v>
      </c>
      <c r="Y510" s="24">
        <f t="shared" si="53"/>
        <v>270</v>
      </c>
      <c r="Z510" s="25">
        <v>0.01</v>
      </c>
      <c r="AA510" s="25">
        <f t="shared" si="57"/>
        <v>7.8740000000000004E-2</v>
      </c>
      <c r="AB510" s="25">
        <f t="shared" si="58"/>
        <v>0.254</v>
      </c>
      <c r="AC510" s="25">
        <v>2</v>
      </c>
      <c r="AD510" s="26">
        <v>0</v>
      </c>
      <c r="AN510" s="98" t="s">
        <v>115</v>
      </c>
    </row>
    <row r="511" spans="1:40">
      <c r="A511" s="17">
        <v>42964</v>
      </c>
      <c r="B511" s="18">
        <v>0.33333333333333298</v>
      </c>
      <c r="C511" s="18">
        <v>0.58333333333333304</v>
      </c>
      <c r="D511" s="19">
        <v>24</v>
      </c>
      <c r="E511" s="19">
        <v>21</v>
      </c>
      <c r="F511" s="19">
        <v>25</v>
      </c>
      <c r="G511" s="5">
        <f>INDEX('Carta Psicrométrica'!B$3:AO$49,MATCH(datos!F511,'Carta Psicrométrica'!A$3:A$49,0),MATCH(datos!E511,'Carta Psicrométrica'!B$2:AO$2,0))</f>
        <v>0</v>
      </c>
      <c r="H511" s="20">
        <v>37</v>
      </c>
      <c r="I511" s="20">
        <v>21</v>
      </c>
      <c r="J511" s="6">
        <v>1016</v>
      </c>
      <c r="K511" s="6">
        <f t="shared" si="54"/>
        <v>762</v>
      </c>
      <c r="L511" s="21">
        <v>27</v>
      </c>
      <c r="M511" s="21">
        <v>28</v>
      </c>
      <c r="N511" s="21">
        <v>28</v>
      </c>
      <c r="O511" s="21">
        <v>28</v>
      </c>
      <c r="P511" s="21">
        <v>27</v>
      </c>
      <c r="Q511" s="22">
        <v>83</v>
      </c>
      <c r="R511" s="22">
        <v>75</v>
      </c>
      <c r="S511" s="23">
        <f t="shared" si="55"/>
        <v>8</v>
      </c>
      <c r="T511" s="22">
        <v>38</v>
      </c>
      <c r="U511" s="22">
        <v>20</v>
      </c>
      <c r="V511" s="24">
        <v>0</v>
      </c>
      <c r="W511" s="24" t="str">
        <f t="shared" si="56"/>
        <v>Calma</v>
      </c>
      <c r="X511" s="24" t="s">
        <v>58</v>
      </c>
      <c r="Y511" s="24">
        <f t="shared" si="53"/>
        <v>270</v>
      </c>
      <c r="Z511" s="25">
        <v>0</v>
      </c>
      <c r="AA511" s="25">
        <f t="shared" si="57"/>
        <v>0</v>
      </c>
      <c r="AB511" s="25">
        <f t="shared" si="58"/>
        <v>0</v>
      </c>
      <c r="AC511" s="25">
        <v>0</v>
      </c>
      <c r="AD511" s="26">
        <v>3</v>
      </c>
      <c r="AE511" s="26" t="s">
        <v>76</v>
      </c>
      <c r="AN511" s="98" t="s">
        <v>114</v>
      </c>
    </row>
    <row r="512" spans="1:40">
      <c r="A512" s="17">
        <v>42965</v>
      </c>
      <c r="B512" s="18">
        <v>0.33333333333333298</v>
      </c>
      <c r="C512" s="18">
        <v>0.58333333333333304</v>
      </c>
      <c r="D512" s="19">
        <v>25.5</v>
      </c>
      <c r="E512" s="19">
        <v>22</v>
      </c>
      <c r="F512" s="19">
        <v>25</v>
      </c>
      <c r="G512" s="5">
        <f>INDEX('Carta Psicrométrica'!B$3:AO$49,MATCH(datos!F512,'Carta Psicrométrica'!A$3:A$49,0),MATCH(datos!E512,'Carta Psicrométrica'!B$2:AO$2,0))</f>
        <v>0</v>
      </c>
      <c r="H512" s="20">
        <v>39</v>
      </c>
      <c r="I512" s="20">
        <v>23</v>
      </c>
      <c r="J512" s="6">
        <v>1017</v>
      </c>
      <c r="K512" s="6">
        <f t="shared" ref="K512:K540" si="59">J512*0.75</f>
        <v>762.75</v>
      </c>
      <c r="L512" s="21">
        <v>28</v>
      </c>
      <c r="M512" s="21">
        <v>29</v>
      </c>
      <c r="N512" s="21">
        <v>29</v>
      </c>
      <c r="O512" s="21">
        <v>28</v>
      </c>
      <c r="P512" s="21">
        <v>27</v>
      </c>
      <c r="Q512" s="22">
        <v>75</v>
      </c>
      <c r="R512" s="22">
        <v>69</v>
      </c>
      <c r="S512" s="23">
        <f t="shared" si="55"/>
        <v>6</v>
      </c>
      <c r="T512" s="22">
        <v>38</v>
      </c>
      <c r="U512" s="22">
        <v>20</v>
      </c>
      <c r="V512" s="24">
        <v>2</v>
      </c>
      <c r="W512" s="24" t="str">
        <f t="shared" si="56"/>
        <v>Brisa Suave</v>
      </c>
      <c r="X512" s="24" t="s">
        <v>58</v>
      </c>
      <c r="Y512" s="24">
        <f t="shared" si="53"/>
        <v>270</v>
      </c>
      <c r="Z512" s="25">
        <v>0</v>
      </c>
      <c r="AA512" s="25">
        <f t="shared" si="57"/>
        <v>0</v>
      </c>
      <c r="AB512" s="25">
        <f t="shared" si="58"/>
        <v>0</v>
      </c>
      <c r="AC512" s="25">
        <v>0</v>
      </c>
      <c r="AD512" s="26">
        <v>1</v>
      </c>
      <c r="AE512" s="26" t="s">
        <v>96</v>
      </c>
      <c r="AN512" s="98" t="s">
        <v>116</v>
      </c>
    </row>
    <row r="513" spans="1:40">
      <c r="A513" s="17">
        <v>42966</v>
      </c>
      <c r="B513" s="18">
        <v>0.33333333333333298</v>
      </c>
      <c r="C513" s="18">
        <v>0.58333333333333304</v>
      </c>
      <c r="D513" s="19">
        <v>23</v>
      </c>
      <c r="E513" s="19">
        <v>22</v>
      </c>
      <c r="F513" s="19">
        <v>23</v>
      </c>
      <c r="G513" s="5">
        <f>INDEX('Carta Psicrométrica'!B$3:AO$49,MATCH(datos!F513,'Carta Psicrométrica'!A$3:A$49,0),MATCH(datos!E513,'Carta Psicrométrica'!B$2:AO$2,0))</f>
        <v>0</v>
      </c>
      <c r="H513" s="20">
        <v>41.5</v>
      </c>
      <c r="I513" s="20">
        <v>22</v>
      </c>
      <c r="J513" s="6">
        <v>1017.5</v>
      </c>
      <c r="K513" s="6">
        <f t="shared" si="59"/>
        <v>763.125</v>
      </c>
      <c r="L513" s="21">
        <v>29</v>
      </c>
      <c r="M513" s="21">
        <v>30</v>
      </c>
      <c r="N513" s="21">
        <v>30</v>
      </c>
      <c r="O513" s="21">
        <v>28</v>
      </c>
      <c r="P513" s="21">
        <v>28</v>
      </c>
      <c r="Q513" s="22">
        <v>108</v>
      </c>
      <c r="R513" s="22">
        <v>100</v>
      </c>
      <c r="S513" s="23">
        <f t="shared" ref="S513:S540" si="60">IF(AB513=0,Q513-R513,Q513-(R513-AB513))</f>
        <v>8</v>
      </c>
      <c r="T513" s="22">
        <v>41</v>
      </c>
      <c r="U513" s="22">
        <v>21</v>
      </c>
      <c r="V513" s="24">
        <v>2</v>
      </c>
      <c r="W513" s="24" t="str">
        <f t="shared" si="56"/>
        <v>Brisa Suave</v>
      </c>
      <c r="X513" s="24" t="s">
        <v>62</v>
      </c>
      <c r="Y513" s="24">
        <f t="shared" si="53"/>
        <v>157.5</v>
      </c>
      <c r="Z513" s="25">
        <v>0</v>
      </c>
      <c r="AA513" s="25">
        <f t="shared" si="57"/>
        <v>0</v>
      </c>
      <c r="AB513" s="25">
        <f t="shared" si="58"/>
        <v>0</v>
      </c>
      <c r="AC513" s="25">
        <v>0</v>
      </c>
      <c r="AD513" s="26">
        <v>7</v>
      </c>
      <c r="AE513" s="26" t="s">
        <v>76</v>
      </c>
      <c r="AN513" s="98" t="s">
        <v>116</v>
      </c>
    </row>
    <row r="514" spans="1:40">
      <c r="A514" s="17">
        <v>42967</v>
      </c>
      <c r="B514" s="18">
        <v>0.33333333333333298</v>
      </c>
      <c r="C514" s="18">
        <v>0.58333333333333304</v>
      </c>
      <c r="D514" s="19">
        <v>19</v>
      </c>
      <c r="E514" s="19">
        <v>21</v>
      </c>
      <c r="F514" s="19">
        <v>20</v>
      </c>
      <c r="G514" s="5">
        <f>INDEX('Carta Psicrométrica'!B$3:AO$49,MATCH(datos!F514,'Carta Psicrométrica'!A$3:A$49,0),MATCH(datos!E514,'Carta Psicrométrica'!B$2:AO$2,0))</f>
        <v>0</v>
      </c>
      <c r="H514" s="20">
        <v>34</v>
      </c>
      <c r="I514" s="20">
        <v>20</v>
      </c>
      <c r="J514" s="6">
        <v>1017</v>
      </c>
      <c r="K514" s="6">
        <f t="shared" si="59"/>
        <v>762.75</v>
      </c>
      <c r="L514" s="21">
        <v>28</v>
      </c>
      <c r="M514" s="21">
        <v>29</v>
      </c>
      <c r="N514" s="21">
        <v>30</v>
      </c>
      <c r="O514" s="21">
        <v>28</v>
      </c>
      <c r="P514" s="21">
        <v>27</v>
      </c>
      <c r="Q514" s="22">
        <v>100</v>
      </c>
      <c r="R514" s="22">
        <v>103</v>
      </c>
      <c r="S514" s="23">
        <f t="shared" si="60"/>
        <v>6.1440000000000055</v>
      </c>
      <c r="T514" s="22">
        <v>31.5</v>
      </c>
      <c r="U514" s="22">
        <v>20</v>
      </c>
      <c r="V514" s="24">
        <v>0</v>
      </c>
      <c r="W514" s="24" t="str">
        <f t="shared" si="56"/>
        <v>Calma</v>
      </c>
      <c r="X514" s="24" t="s">
        <v>49</v>
      </c>
      <c r="Y514" s="24">
        <f t="shared" si="53"/>
        <v>247.5</v>
      </c>
      <c r="Z514" s="25">
        <v>0.36</v>
      </c>
      <c r="AA514" s="25">
        <f t="shared" si="57"/>
        <v>3.50393</v>
      </c>
      <c r="AB514" s="25">
        <f t="shared" si="58"/>
        <v>9.1439999999999984</v>
      </c>
      <c r="AC514" s="25">
        <v>89</v>
      </c>
      <c r="AD514" s="26">
        <v>8</v>
      </c>
      <c r="AE514" s="26" t="s">
        <v>95</v>
      </c>
      <c r="AN514" s="98" t="s">
        <v>116</v>
      </c>
    </row>
    <row r="515" spans="1:40">
      <c r="A515" s="17">
        <v>42968</v>
      </c>
      <c r="B515" s="18">
        <v>0.33333333333333298</v>
      </c>
      <c r="C515" s="18">
        <v>0.58333333333333304</v>
      </c>
      <c r="D515" s="19">
        <v>21</v>
      </c>
      <c r="E515" s="19">
        <v>22</v>
      </c>
      <c r="F515" s="19">
        <v>22</v>
      </c>
      <c r="G515" s="5">
        <f>INDEX('Carta Psicrométrica'!B$3:AO$49,MATCH(datos!F515,'Carta Psicrométrica'!A$3:A$49,0),MATCH(datos!E515,'Carta Psicrométrica'!B$2:AO$2,0))</f>
        <v>0</v>
      </c>
      <c r="H515" s="20">
        <v>29</v>
      </c>
      <c r="I515" s="20">
        <v>20</v>
      </c>
      <c r="J515" s="6">
        <v>1016</v>
      </c>
      <c r="K515" s="6">
        <f t="shared" si="59"/>
        <v>762</v>
      </c>
      <c r="L515" s="21">
        <v>26</v>
      </c>
      <c r="M515" s="21">
        <v>27</v>
      </c>
      <c r="N515" s="21">
        <v>28</v>
      </c>
      <c r="O515" s="21">
        <v>28</v>
      </c>
      <c r="P515" s="21">
        <v>27</v>
      </c>
      <c r="Q515" s="22">
        <v>103</v>
      </c>
      <c r="R515" s="22">
        <v>105</v>
      </c>
      <c r="S515" s="23">
        <f t="shared" si="60"/>
        <v>1.3020000000000067</v>
      </c>
      <c r="T515" s="22">
        <v>29</v>
      </c>
      <c r="U515" s="22">
        <v>21</v>
      </c>
      <c r="V515" s="24">
        <v>0</v>
      </c>
      <c r="W515" s="24" t="str">
        <f t="shared" si="56"/>
        <v>Calma</v>
      </c>
      <c r="X515" s="24" t="s">
        <v>68</v>
      </c>
      <c r="Y515" s="24">
        <f t="shared" si="53"/>
        <v>180</v>
      </c>
      <c r="Z515" s="25">
        <v>0.13</v>
      </c>
      <c r="AA515" s="25">
        <f t="shared" si="57"/>
        <v>0.98425000000000007</v>
      </c>
      <c r="AB515" s="25">
        <f t="shared" si="58"/>
        <v>3.302</v>
      </c>
      <c r="AC515" s="25">
        <v>25</v>
      </c>
      <c r="AD515" s="26">
        <v>2</v>
      </c>
      <c r="AE515" s="26" t="s">
        <v>102</v>
      </c>
      <c r="AN515" s="98" t="s">
        <v>117</v>
      </c>
    </row>
    <row r="516" spans="1:40">
      <c r="A516" s="17">
        <v>42969</v>
      </c>
      <c r="B516" s="18">
        <v>0.33333333333333298</v>
      </c>
      <c r="C516" s="18">
        <v>0.58333333333333304</v>
      </c>
      <c r="D516" s="19">
        <v>26</v>
      </c>
      <c r="E516" s="19">
        <v>23</v>
      </c>
      <c r="F516" s="19">
        <v>25</v>
      </c>
      <c r="G516" s="5">
        <f>INDEX('Carta Psicrométrica'!B$3:AO$49,MATCH(datos!F516,'Carta Psicrométrica'!A$3:A$49,0),MATCH(datos!E516,'Carta Psicrométrica'!B$2:AO$2,0))</f>
        <v>0</v>
      </c>
      <c r="H516" s="20">
        <v>33</v>
      </c>
      <c r="I516" s="20">
        <v>22</v>
      </c>
      <c r="J516" s="6">
        <v>1016</v>
      </c>
      <c r="K516" s="6">
        <f t="shared" si="59"/>
        <v>762</v>
      </c>
      <c r="L516" s="21">
        <v>27</v>
      </c>
      <c r="M516" s="21">
        <v>27</v>
      </c>
      <c r="N516" s="21">
        <v>28</v>
      </c>
      <c r="O516" s="21">
        <v>28</v>
      </c>
      <c r="P516" s="21">
        <v>28</v>
      </c>
      <c r="Q516" s="22">
        <v>105</v>
      </c>
      <c r="R516" s="22">
        <v>99</v>
      </c>
      <c r="S516" s="23">
        <f t="shared" si="60"/>
        <v>6</v>
      </c>
      <c r="T516" s="22">
        <v>35</v>
      </c>
      <c r="U516" s="22">
        <v>20</v>
      </c>
      <c r="V516" s="24">
        <v>0</v>
      </c>
      <c r="W516" s="24" t="str">
        <f t="shared" si="56"/>
        <v>Calma</v>
      </c>
      <c r="X516" s="24" t="s">
        <v>90</v>
      </c>
      <c r="Y516" s="24">
        <f t="shared" si="53"/>
        <v>202.5</v>
      </c>
      <c r="Z516" s="25">
        <v>0</v>
      </c>
      <c r="AA516" s="25">
        <f t="shared" si="57"/>
        <v>0</v>
      </c>
      <c r="AB516" s="25">
        <f t="shared" si="58"/>
        <v>0</v>
      </c>
      <c r="AC516" s="25">
        <v>0</v>
      </c>
      <c r="AD516" s="26">
        <v>1</v>
      </c>
      <c r="AE516" s="26" t="s">
        <v>96</v>
      </c>
      <c r="AN516" s="98" t="s">
        <v>118</v>
      </c>
    </row>
    <row r="517" spans="1:40">
      <c r="A517" s="17">
        <v>42970</v>
      </c>
      <c r="B517" s="18">
        <v>0.33333333333333298</v>
      </c>
      <c r="C517" s="18">
        <v>0.58333333333333304</v>
      </c>
      <c r="D517" s="19">
        <v>26</v>
      </c>
      <c r="E517" s="19">
        <v>23</v>
      </c>
      <c r="F517" s="19">
        <v>26</v>
      </c>
      <c r="G517" s="5">
        <f>INDEX('Carta Psicrométrica'!B$3:AO$49,MATCH(datos!F517,'Carta Psicrométrica'!A$3:A$49,0),MATCH(datos!E517,'Carta Psicrométrica'!B$2:AO$2,0))</f>
        <v>0</v>
      </c>
      <c r="H517" s="20">
        <v>37</v>
      </c>
      <c r="I517" s="20">
        <v>24</v>
      </c>
      <c r="J517" s="6">
        <v>1017.5</v>
      </c>
      <c r="K517" s="6">
        <f t="shared" si="59"/>
        <v>763.125</v>
      </c>
      <c r="L517" s="21">
        <v>28</v>
      </c>
      <c r="M517" s="21">
        <v>28</v>
      </c>
      <c r="N517" s="21">
        <v>28</v>
      </c>
      <c r="O517" s="21">
        <v>28</v>
      </c>
      <c r="P517" s="21">
        <v>27</v>
      </c>
      <c r="Q517" s="22">
        <v>99</v>
      </c>
      <c r="R517" s="22">
        <v>91</v>
      </c>
      <c r="S517" s="23">
        <f t="shared" si="60"/>
        <v>8</v>
      </c>
      <c r="T517" s="22">
        <v>39</v>
      </c>
      <c r="U517" s="22">
        <v>10</v>
      </c>
      <c r="V517" s="24">
        <v>0</v>
      </c>
      <c r="W517" s="24" t="str">
        <f t="shared" si="56"/>
        <v>Calma</v>
      </c>
      <c r="X517" s="24" t="s">
        <v>68</v>
      </c>
      <c r="Y517" s="24">
        <f t="shared" si="53"/>
        <v>180</v>
      </c>
      <c r="Z517" s="25">
        <v>0</v>
      </c>
      <c r="AA517" s="25">
        <f t="shared" si="57"/>
        <v>0</v>
      </c>
      <c r="AB517" s="25">
        <f t="shared" si="58"/>
        <v>0</v>
      </c>
      <c r="AC517" s="25">
        <v>0</v>
      </c>
      <c r="AD517" s="26">
        <v>7</v>
      </c>
      <c r="AE517" s="26" t="s">
        <v>76</v>
      </c>
      <c r="AN517" s="98" t="s">
        <v>113</v>
      </c>
    </row>
    <row r="518" spans="1:40">
      <c r="A518" s="17">
        <v>42971</v>
      </c>
      <c r="B518" s="18">
        <v>0.33333333333333298</v>
      </c>
      <c r="C518" s="18">
        <v>0.58333333333333304</v>
      </c>
      <c r="D518" s="19">
        <v>19</v>
      </c>
      <c r="E518" s="19">
        <v>20</v>
      </c>
      <c r="F518" s="19">
        <v>20</v>
      </c>
      <c r="G518" s="5">
        <v>0</v>
      </c>
      <c r="H518" s="20">
        <v>37</v>
      </c>
      <c r="I518" s="20">
        <v>21</v>
      </c>
      <c r="J518" s="6">
        <v>1017</v>
      </c>
      <c r="K518" s="6">
        <f t="shared" si="59"/>
        <v>762.75</v>
      </c>
      <c r="L518" s="21">
        <v>27</v>
      </c>
      <c r="M518" s="21">
        <v>28</v>
      </c>
      <c r="N518" s="21">
        <v>28</v>
      </c>
      <c r="O518" s="21">
        <v>28</v>
      </c>
      <c r="P518" s="21">
        <v>28</v>
      </c>
      <c r="Q518" s="22">
        <v>92</v>
      </c>
      <c r="R518" s="22">
        <v>86</v>
      </c>
      <c r="S518" s="23">
        <f t="shared" si="60"/>
        <v>7.5240000000000009</v>
      </c>
      <c r="T518" s="22">
        <v>38</v>
      </c>
      <c r="U518" s="22">
        <v>20</v>
      </c>
      <c r="V518" s="24">
        <v>1</v>
      </c>
      <c r="W518" s="24" t="str">
        <f t="shared" si="56"/>
        <v>Ventolina</v>
      </c>
      <c r="X518" s="24" t="s">
        <v>58</v>
      </c>
      <c r="Y518" s="24">
        <f t="shared" si="53"/>
        <v>270</v>
      </c>
      <c r="Z518" s="25">
        <v>0.06</v>
      </c>
      <c r="AA518" s="25">
        <f t="shared" si="57"/>
        <v>0.39370000000000005</v>
      </c>
      <c r="AB518" s="25">
        <f t="shared" si="58"/>
        <v>1.5239999999999998</v>
      </c>
      <c r="AC518" s="25">
        <v>10</v>
      </c>
      <c r="AD518" s="26">
        <v>6</v>
      </c>
      <c r="AE518" s="26" t="s">
        <v>74</v>
      </c>
      <c r="AN518" s="98" t="s">
        <v>118</v>
      </c>
    </row>
    <row r="519" spans="1:40">
      <c r="A519" s="17">
        <v>42972</v>
      </c>
      <c r="B519" s="18">
        <v>0.33333333333333298</v>
      </c>
      <c r="C519" s="18">
        <v>0.58333333333333304</v>
      </c>
      <c r="D519" s="19">
        <v>24</v>
      </c>
      <c r="E519" s="19">
        <v>21</v>
      </c>
      <c r="F519" s="19">
        <v>24</v>
      </c>
      <c r="G519" s="5">
        <v>0</v>
      </c>
      <c r="H519" s="20">
        <v>33</v>
      </c>
      <c r="I519" s="20">
        <v>21</v>
      </c>
      <c r="J519" s="6">
        <v>1014.4</v>
      </c>
      <c r="K519" s="6">
        <f t="shared" si="59"/>
        <v>760.8</v>
      </c>
      <c r="L519" s="21">
        <v>27</v>
      </c>
      <c r="M519" s="21">
        <v>28</v>
      </c>
      <c r="N519" s="21">
        <v>29</v>
      </c>
      <c r="O519" s="21">
        <v>28</v>
      </c>
      <c r="P519" s="21">
        <v>28</v>
      </c>
      <c r="Q519" s="22">
        <v>86</v>
      </c>
      <c r="R519" s="22">
        <v>80</v>
      </c>
      <c r="S519" s="23">
        <f t="shared" si="60"/>
        <v>6</v>
      </c>
      <c r="T519" s="22">
        <v>38</v>
      </c>
      <c r="U519" s="22">
        <v>20</v>
      </c>
      <c r="V519" s="24">
        <v>1</v>
      </c>
      <c r="W519" s="24" t="str">
        <f t="shared" si="56"/>
        <v>Ventolina</v>
      </c>
      <c r="X519" s="24" t="s">
        <v>51</v>
      </c>
      <c r="Y519" s="24">
        <f t="shared" si="53"/>
        <v>90</v>
      </c>
      <c r="Z519" s="25">
        <v>0</v>
      </c>
      <c r="AA519" s="25">
        <f t="shared" si="57"/>
        <v>0</v>
      </c>
      <c r="AB519" s="25">
        <f t="shared" si="58"/>
        <v>0</v>
      </c>
      <c r="AC519" s="25">
        <v>0</v>
      </c>
      <c r="AD519" s="26">
        <v>2</v>
      </c>
      <c r="AE519" s="26" t="s">
        <v>74</v>
      </c>
      <c r="AN519" s="98" t="s">
        <v>119</v>
      </c>
    </row>
    <row r="520" spans="1:40">
      <c r="A520" s="17">
        <v>42973</v>
      </c>
      <c r="B520" s="18">
        <v>0.33333333333333298</v>
      </c>
      <c r="C520" s="18">
        <v>0.58333333333333304</v>
      </c>
      <c r="D520" s="19">
        <v>25</v>
      </c>
      <c r="G520" s="5" t="e">
        <f>INDEX('Carta Psicrométrica'!B$3:AO$49,MATCH(datos!F520,'Carta Psicrométrica'!A$3:A$49,0),MATCH(datos!E520,'Carta Psicrométrica'!B$2:AO$2,0))</f>
        <v>#N/A</v>
      </c>
      <c r="H520" s="20">
        <v>31</v>
      </c>
      <c r="I520" s="20">
        <v>22</v>
      </c>
      <c r="J520" s="6">
        <v>1016</v>
      </c>
      <c r="K520" s="6">
        <f t="shared" si="59"/>
        <v>762</v>
      </c>
      <c r="L520" s="21">
        <v>29</v>
      </c>
      <c r="M520" s="21">
        <v>29</v>
      </c>
      <c r="N520" s="21">
        <v>29</v>
      </c>
      <c r="O520" s="21">
        <v>29</v>
      </c>
      <c r="P520" s="21">
        <v>29</v>
      </c>
      <c r="Q520" s="22">
        <v>108</v>
      </c>
      <c r="R520" s="22">
        <v>103</v>
      </c>
      <c r="S520" s="23">
        <f t="shared" si="60"/>
        <v>5.0507999999999953</v>
      </c>
      <c r="T520" s="22">
        <v>39</v>
      </c>
      <c r="U520" s="22">
        <v>20</v>
      </c>
      <c r="V520" s="24">
        <v>1</v>
      </c>
      <c r="W520" s="24" t="str">
        <f t="shared" si="56"/>
        <v>Ventolina</v>
      </c>
      <c r="X520" s="24" t="s">
        <v>63</v>
      </c>
      <c r="Y520" s="24">
        <f t="shared" si="53"/>
        <v>112.5</v>
      </c>
      <c r="Z520" s="25">
        <v>2E-3</v>
      </c>
      <c r="AA520" s="25">
        <f t="shared" si="57"/>
        <v>0</v>
      </c>
      <c r="AB520" s="25">
        <f t="shared" si="58"/>
        <v>5.0799999999999998E-2</v>
      </c>
      <c r="AD520" s="26">
        <v>0</v>
      </c>
      <c r="AN520" s="98" t="s">
        <v>120</v>
      </c>
    </row>
    <row r="521" spans="1:40">
      <c r="A521" s="17">
        <v>42974</v>
      </c>
      <c r="B521" s="18">
        <v>0.33333333333333298</v>
      </c>
      <c r="C521" s="18">
        <v>0.58333333333333304</v>
      </c>
      <c r="G521" s="5" t="e">
        <f>INDEX('Carta Psicrométrica'!B$3:AO$49,MATCH(datos!F521,'Carta Psicrométrica'!A$3:A$49,0),MATCH(datos!E521,'Carta Psicrométrica'!B$2:AO$2,0))</f>
        <v>#N/A</v>
      </c>
      <c r="K521" s="6">
        <f t="shared" si="59"/>
        <v>0</v>
      </c>
      <c r="S521" s="23">
        <f t="shared" si="60"/>
        <v>0</v>
      </c>
      <c r="W521" s="24" t="str">
        <f t="shared" si="56"/>
        <v>Calma</v>
      </c>
      <c r="Y521" s="24" t="str">
        <f t="shared" si="53"/>
        <v>N/A</v>
      </c>
      <c r="AA521" s="25">
        <f t="shared" si="57"/>
        <v>0</v>
      </c>
      <c r="AB521" s="25">
        <f t="shared" si="58"/>
        <v>0</v>
      </c>
    </row>
    <row r="522" spans="1:40">
      <c r="A522" s="17">
        <v>42975</v>
      </c>
      <c r="B522" s="18">
        <v>0.33333333333333298</v>
      </c>
      <c r="C522" s="18">
        <v>0.58333333333333304</v>
      </c>
      <c r="D522" s="19">
        <v>24</v>
      </c>
      <c r="E522" s="19">
        <v>20</v>
      </c>
      <c r="F522" s="19">
        <v>24</v>
      </c>
      <c r="G522" s="5">
        <f>INDEX('Carta Psicrométrica'!B$3:AO$49,MATCH(datos!F522,'Carta Psicrométrica'!A$3:A$49,0),MATCH(datos!E522,'Carta Psicrométrica'!B$2:AO$2,0))</f>
        <v>0</v>
      </c>
      <c r="H522" s="20">
        <v>35</v>
      </c>
      <c r="I522" s="20">
        <v>22</v>
      </c>
      <c r="J522" s="6">
        <v>1016</v>
      </c>
      <c r="K522" s="6">
        <f t="shared" si="59"/>
        <v>762</v>
      </c>
      <c r="L522" s="21">
        <v>28</v>
      </c>
      <c r="M522" s="21">
        <v>29</v>
      </c>
      <c r="N522" s="21">
        <v>29</v>
      </c>
      <c r="O522" s="21">
        <v>28</v>
      </c>
      <c r="P522" s="21">
        <v>27</v>
      </c>
      <c r="Q522" s="22">
        <v>103</v>
      </c>
      <c r="R522" s="22">
        <v>88</v>
      </c>
      <c r="S522" s="23">
        <f t="shared" si="60"/>
        <v>15</v>
      </c>
      <c r="T522" s="22">
        <v>34</v>
      </c>
      <c r="U522" s="22">
        <v>20</v>
      </c>
      <c r="V522" s="24">
        <v>0</v>
      </c>
      <c r="W522" s="24" t="str">
        <f t="shared" si="56"/>
        <v>Calma</v>
      </c>
      <c r="X522" s="24" t="s">
        <v>53</v>
      </c>
      <c r="Y522" s="24">
        <f t="shared" si="53"/>
        <v>22.5</v>
      </c>
      <c r="Z522" s="25">
        <v>0</v>
      </c>
      <c r="AA522" s="25">
        <f t="shared" si="57"/>
        <v>0</v>
      </c>
      <c r="AB522" s="25">
        <f t="shared" si="58"/>
        <v>0</v>
      </c>
      <c r="AC522" s="25">
        <v>0</v>
      </c>
      <c r="AD522" s="26">
        <v>3</v>
      </c>
      <c r="AE522" s="26" t="s">
        <v>87</v>
      </c>
      <c r="AN522" s="98" t="s">
        <v>121</v>
      </c>
    </row>
    <row r="523" spans="1:40">
      <c r="A523" s="17">
        <v>42976</v>
      </c>
      <c r="B523" s="18">
        <v>0.33333333333333298</v>
      </c>
      <c r="C523" s="18">
        <v>0.58333333333333304</v>
      </c>
      <c r="D523" s="19">
        <v>24</v>
      </c>
      <c r="E523" s="19">
        <v>21</v>
      </c>
      <c r="F523" s="19">
        <v>24</v>
      </c>
      <c r="G523" s="5">
        <f>INDEX('Carta Psicrométrica'!B$3:AO$49,MATCH(datos!F523,'Carta Psicrométrica'!A$3:A$49,0),MATCH(datos!E523,'Carta Psicrométrica'!B$2:AO$2,0))</f>
        <v>0</v>
      </c>
      <c r="H523" s="20">
        <v>35</v>
      </c>
      <c r="I523" s="20">
        <v>22</v>
      </c>
      <c r="J523" s="6">
        <v>1020</v>
      </c>
      <c r="K523" s="6">
        <f t="shared" si="59"/>
        <v>765</v>
      </c>
      <c r="L523" s="21">
        <v>28</v>
      </c>
      <c r="M523" s="21">
        <v>29</v>
      </c>
      <c r="N523" s="21">
        <v>29</v>
      </c>
      <c r="O523" s="21">
        <v>28</v>
      </c>
      <c r="P523" s="21">
        <v>27</v>
      </c>
      <c r="Q523" s="22">
        <v>88</v>
      </c>
      <c r="R523" s="22">
        <v>79</v>
      </c>
      <c r="S523" s="23">
        <f t="shared" si="60"/>
        <v>9</v>
      </c>
      <c r="T523" s="22">
        <v>34</v>
      </c>
      <c r="U523" s="22">
        <v>20</v>
      </c>
      <c r="V523" s="24">
        <v>0</v>
      </c>
      <c r="W523" s="24" t="str">
        <f t="shared" si="56"/>
        <v>Calma</v>
      </c>
      <c r="X523" s="24" t="s">
        <v>56</v>
      </c>
      <c r="Y523" s="24">
        <f t="shared" si="53"/>
        <v>67.5</v>
      </c>
      <c r="Z523" s="25">
        <v>0</v>
      </c>
      <c r="AA523" s="25">
        <f t="shared" si="57"/>
        <v>0</v>
      </c>
      <c r="AB523" s="25">
        <f t="shared" si="58"/>
        <v>0</v>
      </c>
      <c r="AC523" s="25">
        <v>0</v>
      </c>
      <c r="AD523" s="26">
        <v>1</v>
      </c>
      <c r="AE523" s="26" t="s">
        <v>74</v>
      </c>
      <c r="AN523" s="98" t="s">
        <v>122</v>
      </c>
    </row>
    <row r="524" spans="1:40">
      <c r="A524" s="17">
        <v>42977</v>
      </c>
      <c r="B524" s="18">
        <v>0.33333333333333298</v>
      </c>
      <c r="C524" s="18">
        <v>0.58333333333333304</v>
      </c>
      <c r="D524" s="19">
        <v>23</v>
      </c>
      <c r="E524" s="19">
        <v>18</v>
      </c>
      <c r="F524" s="19">
        <v>22</v>
      </c>
      <c r="G524" s="5">
        <f>INDEX('Carta Psicrométrica'!B$3:AO$49,MATCH(datos!F524,'Carta Psicrométrica'!A$3:A$49,0),MATCH(datos!E524,'Carta Psicrométrica'!B$2:AO$2,0))</f>
        <v>0</v>
      </c>
      <c r="H524" s="20">
        <v>35</v>
      </c>
      <c r="I524" s="20">
        <v>19</v>
      </c>
      <c r="J524" s="6">
        <v>1019</v>
      </c>
      <c r="K524" s="6">
        <f t="shared" si="59"/>
        <v>764.25</v>
      </c>
      <c r="L524" s="21">
        <v>29</v>
      </c>
      <c r="M524" s="21">
        <v>30</v>
      </c>
      <c r="N524" s="21">
        <v>29</v>
      </c>
      <c r="O524" s="21">
        <v>29</v>
      </c>
      <c r="P524" s="21">
        <v>28</v>
      </c>
      <c r="Q524" s="22">
        <v>79</v>
      </c>
      <c r="R524" s="22">
        <v>71</v>
      </c>
      <c r="S524" s="23">
        <f t="shared" si="60"/>
        <v>8</v>
      </c>
      <c r="T524" s="22">
        <v>34</v>
      </c>
      <c r="U524" s="22">
        <v>20</v>
      </c>
      <c r="V524" s="24">
        <v>0</v>
      </c>
      <c r="W524" s="24" t="str">
        <f t="shared" si="56"/>
        <v>Calma</v>
      </c>
      <c r="X524" s="24" t="s">
        <v>56</v>
      </c>
      <c r="Y524" s="24">
        <f t="shared" si="53"/>
        <v>67.5</v>
      </c>
      <c r="Z524" s="25">
        <v>0</v>
      </c>
      <c r="AA524" s="25">
        <f t="shared" si="57"/>
        <v>0</v>
      </c>
      <c r="AB524" s="25">
        <f t="shared" si="58"/>
        <v>0</v>
      </c>
      <c r="AC524" s="25">
        <v>0</v>
      </c>
      <c r="AD524" s="26">
        <v>0</v>
      </c>
      <c r="AN524" s="98" t="s">
        <v>123</v>
      </c>
    </row>
    <row r="525" spans="1:40">
      <c r="A525" s="17">
        <v>42978</v>
      </c>
      <c r="B525" s="18">
        <v>0.33333333333333298</v>
      </c>
      <c r="C525" s="18">
        <v>0.58333333333333304</v>
      </c>
      <c r="D525" s="19">
        <v>22</v>
      </c>
      <c r="E525" s="19">
        <v>17</v>
      </c>
      <c r="F525" s="19">
        <v>21</v>
      </c>
      <c r="G525" s="5">
        <f>INDEX('Carta Psicrométrica'!B$3:AO$49,MATCH(datos!F525,'Carta Psicrométrica'!A$3:A$49,0),MATCH(datos!E525,'Carta Psicrométrica'!B$2:AO$2,0))</f>
        <v>0</v>
      </c>
      <c r="H525" s="20">
        <v>35</v>
      </c>
      <c r="I525" s="20">
        <v>20</v>
      </c>
      <c r="J525" s="6">
        <v>1021</v>
      </c>
      <c r="K525" s="6">
        <f t="shared" si="59"/>
        <v>765.75</v>
      </c>
      <c r="L525" s="21">
        <v>27</v>
      </c>
      <c r="M525" s="21">
        <v>29</v>
      </c>
      <c r="N525" s="21">
        <v>28</v>
      </c>
      <c r="O525" s="21">
        <v>28</v>
      </c>
      <c r="P525" s="21">
        <v>27</v>
      </c>
      <c r="Q525" s="22">
        <v>71</v>
      </c>
      <c r="R525" s="22">
        <v>64</v>
      </c>
      <c r="S525" s="23">
        <f t="shared" si="60"/>
        <v>7</v>
      </c>
      <c r="T525" s="22">
        <v>34</v>
      </c>
      <c r="U525" s="22">
        <v>22</v>
      </c>
      <c r="V525" s="24">
        <v>0</v>
      </c>
      <c r="W525" s="24" t="str">
        <f t="shared" si="56"/>
        <v>Calma</v>
      </c>
      <c r="X525" s="24" t="s">
        <v>56</v>
      </c>
      <c r="Y525" s="24">
        <f t="shared" si="53"/>
        <v>67.5</v>
      </c>
      <c r="Z525" s="25">
        <v>0</v>
      </c>
      <c r="AA525" s="25">
        <f t="shared" si="57"/>
        <v>0</v>
      </c>
      <c r="AB525" s="25">
        <f t="shared" si="58"/>
        <v>0</v>
      </c>
      <c r="AC525" s="25">
        <v>0</v>
      </c>
      <c r="AD525" s="26">
        <v>0</v>
      </c>
      <c r="AN525" s="98" t="s">
        <v>122</v>
      </c>
    </row>
    <row r="526" spans="1:40">
      <c r="A526" s="17">
        <v>42979</v>
      </c>
      <c r="B526" s="18">
        <v>0.33333333333333298</v>
      </c>
      <c r="C526" s="18">
        <v>0.58333333333333304</v>
      </c>
      <c r="D526" s="19">
        <v>22</v>
      </c>
      <c r="E526" s="19">
        <v>18</v>
      </c>
      <c r="F526" s="19">
        <v>22</v>
      </c>
      <c r="G526" s="5">
        <f>INDEX('Carta Psicrométrica'!B$3:AO$49,MATCH(datos!F526,'Carta Psicrométrica'!A$3:A$49,0),MATCH(datos!E526,'Carta Psicrométrica'!B$2:AO$2,0))</f>
        <v>0</v>
      </c>
      <c r="H526" s="20">
        <v>34</v>
      </c>
      <c r="I526" s="20">
        <v>19</v>
      </c>
      <c r="J526" s="6">
        <v>1020</v>
      </c>
      <c r="K526" s="6">
        <f t="shared" si="59"/>
        <v>765</v>
      </c>
      <c r="L526" s="21">
        <v>27</v>
      </c>
      <c r="M526" s="21">
        <v>29</v>
      </c>
      <c r="N526" s="21">
        <v>30</v>
      </c>
      <c r="O526" s="21">
        <v>29</v>
      </c>
      <c r="P526" s="21">
        <v>27</v>
      </c>
      <c r="Q526" s="22">
        <v>64</v>
      </c>
      <c r="R526" s="22">
        <v>58</v>
      </c>
      <c r="S526" s="23">
        <f t="shared" si="60"/>
        <v>6</v>
      </c>
      <c r="T526" s="22">
        <v>34</v>
      </c>
      <c r="U526" s="22">
        <v>18</v>
      </c>
      <c r="V526" s="24">
        <v>2</v>
      </c>
      <c r="W526" s="24" t="str">
        <f t="shared" si="56"/>
        <v>Brisa Suave</v>
      </c>
      <c r="X526" s="24" t="s">
        <v>56</v>
      </c>
      <c r="Y526" s="24">
        <f t="shared" si="53"/>
        <v>67.5</v>
      </c>
      <c r="Z526" s="25">
        <v>0</v>
      </c>
      <c r="AA526" s="25">
        <f t="shared" si="57"/>
        <v>0</v>
      </c>
      <c r="AB526" s="25">
        <f t="shared" si="58"/>
        <v>0</v>
      </c>
      <c r="AC526" s="25">
        <v>0</v>
      </c>
      <c r="AD526" s="26">
        <v>0</v>
      </c>
      <c r="AN526" s="98" t="s">
        <v>124</v>
      </c>
    </row>
    <row r="527" spans="1:40">
      <c r="A527" s="17">
        <v>42980</v>
      </c>
      <c r="B527" s="18">
        <v>0.33263888888888898</v>
      </c>
      <c r="C527" s="18">
        <v>0.58263888888888904</v>
      </c>
      <c r="D527" s="19">
        <v>22</v>
      </c>
      <c r="E527" s="19">
        <v>17</v>
      </c>
      <c r="F527" s="19">
        <v>26</v>
      </c>
      <c r="G527" s="5">
        <f>INDEX('Carta Psicrométrica'!B$3:AO$49,MATCH(datos!F527,'Carta Psicrométrica'!A$3:A$49,0),MATCH(datos!E527,'Carta Psicrométrica'!B$2:AO$2,0))</f>
        <v>0</v>
      </c>
      <c r="H527" s="20">
        <v>34</v>
      </c>
      <c r="I527" s="20">
        <v>22</v>
      </c>
      <c r="J527" s="6">
        <v>1020</v>
      </c>
      <c r="K527" s="6">
        <f t="shared" si="59"/>
        <v>765</v>
      </c>
      <c r="L527" s="21">
        <v>28</v>
      </c>
      <c r="M527" s="21">
        <v>29</v>
      </c>
      <c r="N527" s="21">
        <v>29</v>
      </c>
      <c r="O527" s="21">
        <v>28</v>
      </c>
      <c r="P527" s="21">
        <v>22</v>
      </c>
      <c r="Q527" s="22">
        <v>108</v>
      </c>
      <c r="R527" s="22">
        <v>100</v>
      </c>
      <c r="S527" s="23">
        <f t="shared" si="60"/>
        <v>8</v>
      </c>
      <c r="T527" s="22">
        <v>34</v>
      </c>
      <c r="U527" s="22">
        <v>20</v>
      </c>
      <c r="V527" s="24">
        <v>3</v>
      </c>
      <c r="W527" s="24" t="str">
        <f t="shared" si="56"/>
        <v>Brisa Leve</v>
      </c>
      <c r="X527" s="24" t="s">
        <v>56</v>
      </c>
      <c r="Y527" s="24">
        <f t="shared" si="53"/>
        <v>67.5</v>
      </c>
      <c r="Z527" s="25">
        <v>0</v>
      </c>
      <c r="AA527" s="25">
        <f t="shared" si="57"/>
        <v>0</v>
      </c>
      <c r="AB527" s="25">
        <f t="shared" si="58"/>
        <v>0</v>
      </c>
      <c r="AC527" s="25">
        <v>0</v>
      </c>
      <c r="AD527" s="26">
        <v>6</v>
      </c>
      <c r="AE527" s="26" t="s">
        <v>96</v>
      </c>
      <c r="AN527" s="98" t="s">
        <v>125</v>
      </c>
    </row>
    <row r="528" spans="1:40">
      <c r="A528" s="17">
        <v>42981</v>
      </c>
      <c r="B528" s="18">
        <v>0.33541666666666697</v>
      </c>
      <c r="C528" s="18">
        <v>0.58541666666666703</v>
      </c>
      <c r="D528" s="19">
        <v>22</v>
      </c>
      <c r="E528" s="19">
        <v>24</v>
      </c>
      <c r="F528" s="19">
        <v>19</v>
      </c>
      <c r="G528" s="5">
        <f>INDEX('Carta Psicrométrica'!B$3:AO$49,MATCH(datos!F528,'Carta Psicrométrica'!A$3:A$49,0),MATCH(datos!E528,'Carta Psicrométrica'!B$2:AO$2,0))</f>
        <v>0</v>
      </c>
      <c r="H528" s="20">
        <v>35</v>
      </c>
      <c r="I528" s="20">
        <v>22.5</v>
      </c>
      <c r="J528" s="6">
        <v>1021</v>
      </c>
      <c r="K528" s="6">
        <f t="shared" si="59"/>
        <v>765.75</v>
      </c>
      <c r="L528" s="21">
        <v>27</v>
      </c>
      <c r="M528" s="21">
        <v>29</v>
      </c>
      <c r="N528" s="21">
        <v>29</v>
      </c>
      <c r="O528" s="21">
        <v>28</v>
      </c>
      <c r="P528" s="21">
        <v>28</v>
      </c>
      <c r="Q528" s="22">
        <v>100</v>
      </c>
      <c r="R528" s="22">
        <v>94</v>
      </c>
      <c r="S528" s="23">
        <f t="shared" si="60"/>
        <v>6</v>
      </c>
      <c r="T528" s="22">
        <v>34</v>
      </c>
      <c r="U528" s="22">
        <v>20</v>
      </c>
      <c r="V528" s="24">
        <v>1</v>
      </c>
      <c r="W528" s="24" t="str">
        <f t="shared" si="56"/>
        <v>Ventolina</v>
      </c>
      <c r="X528" s="24" t="s">
        <v>59</v>
      </c>
      <c r="Y528" s="24">
        <f t="shared" si="53"/>
        <v>45</v>
      </c>
      <c r="Z528" s="25">
        <v>0</v>
      </c>
      <c r="AA528" s="25">
        <f t="shared" si="57"/>
        <v>0</v>
      </c>
      <c r="AB528" s="25">
        <f t="shared" si="58"/>
        <v>0</v>
      </c>
      <c r="AC528" s="25">
        <v>0</v>
      </c>
      <c r="AD528" s="26">
        <v>2</v>
      </c>
      <c r="AE528" s="26" t="s">
        <v>76</v>
      </c>
      <c r="AN528" s="98" t="s">
        <v>125</v>
      </c>
    </row>
    <row r="529" spans="1:40">
      <c r="A529" s="17">
        <v>42982</v>
      </c>
      <c r="B529" s="18">
        <v>0.33333333333333298</v>
      </c>
      <c r="C529" s="18">
        <v>0.58333333333333304</v>
      </c>
      <c r="D529" s="19">
        <v>24</v>
      </c>
      <c r="E529" s="19">
        <v>19</v>
      </c>
      <c r="F529" s="19">
        <v>23</v>
      </c>
      <c r="G529" s="5">
        <f>INDEX('Carta Psicrométrica'!B$3:AO$49,MATCH(datos!F529,'Carta Psicrométrica'!A$3:A$49,0),MATCH(datos!E529,'Carta Psicrométrica'!B$2:AO$2,0))</f>
        <v>0</v>
      </c>
      <c r="H529" s="20">
        <v>37</v>
      </c>
      <c r="I529" s="20">
        <v>20</v>
      </c>
      <c r="J529" s="6">
        <v>1021</v>
      </c>
      <c r="K529" s="6">
        <f t="shared" si="59"/>
        <v>765.75</v>
      </c>
      <c r="L529" s="21">
        <v>27</v>
      </c>
      <c r="M529" s="21">
        <v>28</v>
      </c>
      <c r="N529" s="21">
        <v>28</v>
      </c>
      <c r="O529" s="21">
        <v>28</v>
      </c>
      <c r="P529" s="21">
        <v>27</v>
      </c>
      <c r="Q529" s="22">
        <v>94</v>
      </c>
      <c r="R529" s="22">
        <v>85</v>
      </c>
      <c r="S529" s="23">
        <f t="shared" si="60"/>
        <v>9</v>
      </c>
      <c r="T529" s="22">
        <v>35</v>
      </c>
      <c r="U529" s="22">
        <v>20</v>
      </c>
      <c r="V529" s="24">
        <v>0</v>
      </c>
      <c r="W529" s="24" t="str">
        <f t="shared" si="56"/>
        <v>Calma</v>
      </c>
      <c r="Y529" s="24" t="str">
        <f t="shared" si="53"/>
        <v>N/A</v>
      </c>
      <c r="Z529" s="25">
        <v>0</v>
      </c>
      <c r="AA529" s="25">
        <f t="shared" si="57"/>
        <v>0</v>
      </c>
      <c r="AB529" s="25">
        <f t="shared" si="58"/>
        <v>0</v>
      </c>
      <c r="AC529" s="25">
        <v>0</v>
      </c>
      <c r="AD529" s="26">
        <v>0</v>
      </c>
      <c r="AN529" s="98" t="s">
        <v>115</v>
      </c>
    </row>
    <row r="530" spans="1:40">
      <c r="A530" s="17">
        <v>42983</v>
      </c>
      <c r="B530" s="18">
        <v>0.33333333333333298</v>
      </c>
      <c r="C530" s="18">
        <v>0.58333333333333304</v>
      </c>
      <c r="D530" s="19">
        <v>24</v>
      </c>
      <c r="E530" s="19">
        <v>19</v>
      </c>
      <c r="F530" s="19">
        <v>24</v>
      </c>
      <c r="G530" s="5">
        <f>INDEX('Carta Psicrométrica'!B$3:AO$49,MATCH(datos!F530,'Carta Psicrométrica'!A$3:A$49,0),MATCH(datos!E530,'Carta Psicrométrica'!B$2:AO$2,0))</f>
        <v>0</v>
      </c>
      <c r="H530" s="20">
        <v>37</v>
      </c>
      <c r="I530" s="20">
        <v>20</v>
      </c>
      <c r="J530" s="6">
        <v>1022</v>
      </c>
      <c r="K530" s="6">
        <f t="shared" si="59"/>
        <v>766.5</v>
      </c>
      <c r="L530" s="21">
        <v>27</v>
      </c>
      <c r="M530" s="21">
        <v>27</v>
      </c>
      <c r="N530" s="21">
        <v>28</v>
      </c>
      <c r="O530" s="21">
        <v>28</v>
      </c>
      <c r="P530" s="21">
        <v>27</v>
      </c>
      <c r="Q530" s="22">
        <v>85</v>
      </c>
      <c r="R530" s="22">
        <v>78</v>
      </c>
      <c r="S530" s="23">
        <f t="shared" si="60"/>
        <v>7</v>
      </c>
      <c r="T530" s="22">
        <v>35</v>
      </c>
      <c r="U530" s="22">
        <v>20</v>
      </c>
      <c r="V530" s="24">
        <v>2</v>
      </c>
      <c r="W530" s="24" t="str">
        <f t="shared" si="56"/>
        <v>Brisa Suave</v>
      </c>
      <c r="X530" s="24" t="s">
        <v>63</v>
      </c>
      <c r="Y530" s="24">
        <f t="shared" si="53"/>
        <v>112.5</v>
      </c>
      <c r="Z530" s="25">
        <v>0</v>
      </c>
      <c r="AA530" s="25">
        <f t="shared" si="57"/>
        <v>0</v>
      </c>
      <c r="AB530" s="25">
        <f t="shared" si="58"/>
        <v>0</v>
      </c>
      <c r="AC530" s="25">
        <v>0</v>
      </c>
      <c r="AD530" s="26">
        <v>0</v>
      </c>
      <c r="AN530" s="98" t="s">
        <v>114</v>
      </c>
    </row>
    <row r="531" spans="1:40">
      <c r="A531" s="17">
        <v>42984</v>
      </c>
      <c r="B531" s="18">
        <v>0.33333333333333298</v>
      </c>
      <c r="C531" s="18">
        <v>0.58333333333333304</v>
      </c>
      <c r="D531" s="19">
        <v>21</v>
      </c>
      <c r="E531" s="19">
        <v>18</v>
      </c>
      <c r="F531" s="19">
        <v>21</v>
      </c>
      <c r="G531" s="5">
        <f>INDEX('Carta Psicrométrica'!B$3:AO$49,MATCH(datos!F531,'Carta Psicrométrica'!A$3:A$49,0),MATCH(datos!E531,'Carta Psicrométrica'!B$2:AO$2,0))</f>
        <v>0</v>
      </c>
      <c r="H531" s="20">
        <v>35</v>
      </c>
      <c r="I531" s="20">
        <v>21</v>
      </c>
      <c r="J531" s="6">
        <v>1022</v>
      </c>
      <c r="K531" s="6">
        <f t="shared" si="59"/>
        <v>766.5</v>
      </c>
      <c r="L531" s="21">
        <v>27</v>
      </c>
      <c r="M531" s="21">
        <v>28</v>
      </c>
      <c r="N531" s="21">
        <v>28</v>
      </c>
      <c r="O531" s="21">
        <v>28</v>
      </c>
      <c r="P531" s="21">
        <v>27</v>
      </c>
      <c r="Q531" s="22">
        <v>78</v>
      </c>
      <c r="R531" s="22">
        <v>69</v>
      </c>
      <c r="S531" s="23">
        <f t="shared" si="60"/>
        <v>9</v>
      </c>
      <c r="T531" s="22">
        <v>35</v>
      </c>
      <c r="U531" s="22">
        <v>19</v>
      </c>
      <c r="V531" s="24">
        <v>2</v>
      </c>
      <c r="W531" s="24" t="str">
        <f t="shared" si="56"/>
        <v>Brisa Suave</v>
      </c>
      <c r="X531" s="24" t="s">
        <v>56</v>
      </c>
      <c r="Y531" s="24">
        <f t="shared" ref="Y531:Y542" si="61">IF(X531="N",0,IF(X531="NNE",22.5,IF(X531="NE",45,IF(X531="ENE",67.5,IF(X531="E",90,IF(X531="ESE",112.5,IF(X531="SE",135.5,IF(X531="SSE",157.5,IF(X531="S",180,IF(X531="SSW",202.5,IF(X531="SW",225,IF(X531="WSW",247.5,IF(X531="W",270,IF(X531="WNW",292.5,IF(X531="NW",315,IF(X531="NNW",337.5,"N/A"))))))))))))))))</f>
        <v>67.5</v>
      </c>
      <c r="Z531" s="25">
        <v>0</v>
      </c>
      <c r="AA531" s="25">
        <f t="shared" si="57"/>
        <v>0</v>
      </c>
      <c r="AB531" s="25">
        <f t="shared" si="58"/>
        <v>0</v>
      </c>
      <c r="AC531" s="25">
        <v>0</v>
      </c>
      <c r="AD531" s="26">
        <v>0</v>
      </c>
      <c r="AN531" s="98" t="s">
        <v>113</v>
      </c>
    </row>
    <row r="532" spans="1:40">
      <c r="A532" s="17">
        <v>42985</v>
      </c>
      <c r="B532" s="18">
        <v>0.33333333333333298</v>
      </c>
      <c r="C532" s="18">
        <v>0.58333333333333304</v>
      </c>
      <c r="D532" s="19">
        <v>21</v>
      </c>
      <c r="E532" s="19">
        <v>18</v>
      </c>
      <c r="F532" s="19">
        <v>21</v>
      </c>
      <c r="G532" s="5">
        <f>INDEX('Carta Psicrométrica'!B$3:AO$49,MATCH(datos!F532,'Carta Psicrométrica'!A$3:A$49,0),MATCH(datos!E532,'Carta Psicrométrica'!B$2:AO$2,0))</f>
        <v>0</v>
      </c>
      <c r="H532" s="20">
        <v>34</v>
      </c>
      <c r="I532" s="20">
        <v>19.5</v>
      </c>
      <c r="J532" s="6">
        <v>1021</v>
      </c>
      <c r="K532" s="6">
        <f t="shared" si="59"/>
        <v>765.75</v>
      </c>
      <c r="L532" s="21">
        <v>26</v>
      </c>
      <c r="M532" s="21">
        <v>27</v>
      </c>
      <c r="N532" s="21">
        <v>28</v>
      </c>
      <c r="O532" s="21">
        <v>27</v>
      </c>
      <c r="P532" s="21">
        <v>26</v>
      </c>
      <c r="Q532" s="22">
        <v>69</v>
      </c>
      <c r="R532" s="22">
        <v>64</v>
      </c>
      <c r="S532" s="23">
        <f t="shared" si="60"/>
        <v>5</v>
      </c>
      <c r="T532" s="22">
        <v>32</v>
      </c>
      <c r="U532" s="22">
        <v>21</v>
      </c>
      <c r="V532" s="24">
        <v>0</v>
      </c>
      <c r="W532" s="24" t="str">
        <f t="shared" si="56"/>
        <v>Calma</v>
      </c>
      <c r="X532" s="24" t="s">
        <v>49</v>
      </c>
      <c r="Y532" s="24">
        <f t="shared" si="61"/>
        <v>247.5</v>
      </c>
      <c r="Z532" s="25">
        <v>0</v>
      </c>
      <c r="AA532" s="25">
        <f t="shared" si="57"/>
        <v>0</v>
      </c>
      <c r="AB532" s="25">
        <f t="shared" si="58"/>
        <v>0</v>
      </c>
      <c r="AC532" s="25">
        <v>0</v>
      </c>
      <c r="AD532" s="26">
        <v>0</v>
      </c>
      <c r="AN532" s="98" t="s">
        <v>115</v>
      </c>
    </row>
    <row r="533" spans="1:40">
      <c r="A533" s="17">
        <v>42986</v>
      </c>
      <c r="B533" s="18">
        <v>0.33333333333333298</v>
      </c>
      <c r="C533" s="18">
        <v>0.58333333333333304</v>
      </c>
      <c r="D533" s="19">
        <v>22</v>
      </c>
      <c r="E533" s="19">
        <v>20</v>
      </c>
      <c r="F533" s="19">
        <v>22</v>
      </c>
      <c r="G533" s="5">
        <f>INDEX('Carta Psicrométrica'!B$3:AO$49,MATCH(datos!F533,'Carta Psicrométrica'!A$3:A$49,0),MATCH(datos!E533,'Carta Psicrométrica'!B$2:AO$2,0))</f>
        <v>0</v>
      </c>
      <c r="H533" s="20">
        <v>37</v>
      </c>
      <c r="I533" s="20">
        <v>21</v>
      </c>
      <c r="J533" s="6">
        <v>1019</v>
      </c>
      <c r="K533" s="6">
        <f t="shared" si="59"/>
        <v>764.25</v>
      </c>
      <c r="L533" s="21">
        <v>22</v>
      </c>
      <c r="M533" s="21">
        <v>28</v>
      </c>
      <c r="N533" s="21">
        <v>28</v>
      </c>
      <c r="O533" s="21">
        <v>28</v>
      </c>
      <c r="P533" s="21">
        <v>27</v>
      </c>
      <c r="Q533" s="22">
        <v>64</v>
      </c>
      <c r="R533" s="22">
        <v>57</v>
      </c>
      <c r="S533" s="23">
        <f t="shared" si="60"/>
        <v>7</v>
      </c>
      <c r="T533" s="22">
        <v>33</v>
      </c>
      <c r="U533" s="22">
        <v>18</v>
      </c>
      <c r="V533" s="24">
        <v>0</v>
      </c>
      <c r="W533" s="24" t="str">
        <f t="shared" si="56"/>
        <v>Calma</v>
      </c>
      <c r="X533" s="24" t="s">
        <v>63</v>
      </c>
      <c r="Y533" s="24">
        <f t="shared" si="61"/>
        <v>112.5</v>
      </c>
      <c r="Z533" s="25">
        <v>0</v>
      </c>
      <c r="AA533" s="25">
        <f t="shared" si="57"/>
        <v>0</v>
      </c>
      <c r="AB533" s="25">
        <f t="shared" si="58"/>
        <v>0</v>
      </c>
      <c r="AC533" s="25">
        <v>0</v>
      </c>
      <c r="AD533" s="26">
        <v>2</v>
      </c>
      <c r="AE533" s="26" t="s">
        <v>96</v>
      </c>
      <c r="AN533" s="98" t="s">
        <v>118</v>
      </c>
    </row>
    <row r="534" spans="1:40">
      <c r="A534" s="17">
        <v>42987</v>
      </c>
      <c r="B534" s="18">
        <v>0.33333333333333298</v>
      </c>
      <c r="C534" s="18">
        <v>0.58333333333333304</v>
      </c>
      <c r="D534" s="19">
        <v>21</v>
      </c>
      <c r="E534" s="19">
        <v>22</v>
      </c>
      <c r="F534" s="19">
        <v>22</v>
      </c>
      <c r="G534" s="5">
        <f>INDEX('Carta Psicrométrica'!B$3:AO$49,MATCH(datos!F534,'Carta Psicrométrica'!A$3:A$49,0),MATCH(datos!E534,'Carta Psicrométrica'!B$2:AO$2,0))</f>
        <v>0</v>
      </c>
      <c r="H534" s="20">
        <v>36.5</v>
      </c>
      <c r="I534" s="20">
        <v>22</v>
      </c>
      <c r="J534" s="6">
        <v>1018.2</v>
      </c>
      <c r="K534" s="6">
        <f t="shared" si="59"/>
        <v>763.65000000000009</v>
      </c>
      <c r="L534" s="21">
        <v>27</v>
      </c>
      <c r="M534" s="21">
        <v>28</v>
      </c>
      <c r="N534" s="21">
        <v>28</v>
      </c>
      <c r="O534" s="21">
        <v>28</v>
      </c>
      <c r="P534" s="21">
        <v>27</v>
      </c>
      <c r="Q534" s="22">
        <v>107</v>
      </c>
      <c r="R534" s="22">
        <v>99</v>
      </c>
      <c r="S534" s="23">
        <f t="shared" si="60"/>
        <v>8</v>
      </c>
      <c r="T534" s="22">
        <v>35</v>
      </c>
      <c r="U534" s="22">
        <v>19</v>
      </c>
      <c r="V534" s="24">
        <v>1</v>
      </c>
      <c r="W534" s="24" t="str">
        <f t="shared" si="56"/>
        <v>Ventolina</v>
      </c>
      <c r="X534" s="24" t="s">
        <v>67</v>
      </c>
      <c r="Y534" s="24">
        <f t="shared" si="61"/>
        <v>337.5</v>
      </c>
      <c r="Z534" s="25">
        <v>0</v>
      </c>
      <c r="AA534" s="25">
        <f t="shared" si="57"/>
        <v>0</v>
      </c>
      <c r="AB534" s="25">
        <f t="shared" si="58"/>
        <v>0</v>
      </c>
      <c r="AC534" s="25">
        <v>0</v>
      </c>
      <c r="AD534" s="26">
        <v>7</v>
      </c>
      <c r="AE534" s="26" t="s">
        <v>74</v>
      </c>
      <c r="AN534" s="98" t="s">
        <v>126</v>
      </c>
    </row>
    <row r="535" spans="1:40">
      <c r="A535" s="17">
        <v>42988</v>
      </c>
      <c r="B535" s="18">
        <v>0.33333333333333298</v>
      </c>
      <c r="C535" s="18">
        <v>0.58333333333333304</v>
      </c>
      <c r="D535" s="19">
        <v>23</v>
      </c>
      <c r="E535" s="19">
        <v>19</v>
      </c>
      <c r="F535" s="19">
        <v>22</v>
      </c>
      <c r="G535" s="5">
        <f>INDEX('Carta Psicrométrica'!B$3:AO$49,MATCH(datos!F535,'Carta Psicrométrica'!A$3:A$49,0),MATCH(datos!E535,'Carta Psicrométrica'!B$2:AO$2,0))</f>
        <v>0</v>
      </c>
      <c r="H535" s="20">
        <v>34</v>
      </c>
      <c r="I535" s="20">
        <v>19</v>
      </c>
      <c r="J535" s="6">
        <v>1019.5</v>
      </c>
      <c r="K535" s="6">
        <f t="shared" si="59"/>
        <v>764.625</v>
      </c>
      <c r="L535" s="21">
        <v>27</v>
      </c>
      <c r="M535" s="21">
        <v>28</v>
      </c>
      <c r="N535" s="21">
        <v>28</v>
      </c>
      <c r="O535" s="21">
        <v>28</v>
      </c>
      <c r="P535" s="21">
        <v>27</v>
      </c>
      <c r="Q535" s="22">
        <v>99</v>
      </c>
      <c r="R535" s="22">
        <v>92</v>
      </c>
      <c r="S535" s="23">
        <f t="shared" si="60"/>
        <v>7</v>
      </c>
      <c r="T535" s="22">
        <v>30.5</v>
      </c>
      <c r="U535" s="22">
        <v>20</v>
      </c>
      <c r="V535" s="24">
        <v>1</v>
      </c>
      <c r="W535" s="24" t="str">
        <f t="shared" si="56"/>
        <v>Ventolina</v>
      </c>
      <c r="X535" s="24" t="s">
        <v>51</v>
      </c>
      <c r="Y535" s="24">
        <f t="shared" si="61"/>
        <v>90</v>
      </c>
      <c r="Z535" s="25">
        <v>0</v>
      </c>
      <c r="AA535" s="25">
        <f t="shared" si="57"/>
        <v>0</v>
      </c>
      <c r="AB535" s="25">
        <f t="shared" si="58"/>
        <v>0</v>
      </c>
      <c r="AC535" s="25">
        <v>0</v>
      </c>
      <c r="AD535" s="26">
        <v>0</v>
      </c>
      <c r="AN535" s="98" t="s">
        <v>126</v>
      </c>
    </row>
    <row r="536" spans="1:40">
      <c r="A536" s="17">
        <v>42989</v>
      </c>
      <c r="B536" s="18">
        <v>0.33333333333333298</v>
      </c>
      <c r="C536" s="18">
        <v>0.58333333333333304</v>
      </c>
      <c r="D536" s="19">
        <v>24</v>
      </c>
      <c r="E536" s="19">
        <v>18</v>
      </c>
      <c r="F536" s="19">
        <v>27</v>
      </c>
      <c r="G536" s="5">
        <f>INDEX('Carta Psicrométrica'!B$3:AO$49,MATCH(datos!F536,'Carta Psicrométrica'!A$3:A$49,0),MATCH(datos!E536,'Carta Psicrométrica'!B$2:AO$2,0))</f>
        <v>0</v>
      </c>
      <c r="H536" s="20">
        <v>35</v>
      </c>
      <c r="I536" s="20">
        <v>20</v>
      </c>
      <c r="J536" s="6">
        <v>1020</v>
      </c>
      <c r="K536" s="6">
        <f t="shared" si="59"/>
        <v>765</v>
      </c>
      <c r="L536" s="21">
        <v>27</v>
      </c>
      <c r="M536" s="21">
        <v>28</v>
      </c>
      <c r="N536" s="21">
        <v>28</v>
      </c>
      <c r="O536" s="21">
        <v>28</v>
      </c>
      <c r="P536" s="21">
        <v>27</v>
      </c>
      <c r="Q536" s="22">
        <v>92</v>
      </c>
      <c r="R536" s="22">
        <v>85</v>
      </c>
      <c r="S536" s="23">
        <f t="shared" si="60"/>
        <v>7</v>
      </c>
      <c r="T536" s="22">
        <v>34</v>
      </c>
      <c r="U536" s="22">
        <v>20</v>
      </c>
      <c r="V536" s="24">
        <v>1</v>
      </c>
      <c r="W536" s="24" t="str">
        <f t="shared" si="56"/>
        <v>Ventolina</v>
      </c>
      <c r="X536" s="24" t="s">
        <v>51</v>
      </c>
      <c r="Y536" s="24">
        <f t="shared" si="61"/>
        <v>90</v>
      </c>
      <c r="Z536" s="25">
        <v>0</v>
      </c>
      <c r="AA536" s="25">
        <f t="shared" si="57"/>
        <v>0</v>
      </c>
      <c r="AB536" s="25">
        <f t="shared" si="58"/>
        <v>0</v>
      </c>
      <c r="AC536" s="25">
        <v>0</v>
      </c>
      <c r="AD536" s="26">
        <v>0</v>
      </c>
      <c r="AN536" s="98" t="s">
        <v>117</v>
      </c>
    </row>
    <row r="537" spans="1:40">
      <c r="A537" s="17">
        <v>42990</v>
      </c>
      <c r="B537" s="18">
        <v>0.33333333333333298</v>
      </c>
      <c r="C537" s="18">
        <v>0.58333333333333304</v>
      </c>
      <c r="D537" s="19">
        <v>20</v>
      </c>
      <c r="E537" s="19">
        <v>18</v>
      </c>
      <c r="F537" s="19">
        <v>21</v>
      </c>
      <c r="G537" s="5">
        <f>INDEX('Carta Psicrométrica'!B$3:AO$49,MATCH(datos!F537,'Carta Psicrométrica'!A$3:A$49,0),MATCH(datos!E537,'Carta Psicrométrica'!B$2:AO$2,0))</f>
        <v>0</v>
      </c>
      <c r="H537" s="20">
        <v>31</v>
      </c>
      <c r="I537" s="20">
        <v>22</v>
      </c>
      <c r="J537" s="6">
        <v>1021</v>
      </c>
      <c r="K537" s="6">
        <f t="shared" si="59"/>
        <v>765.75</v>
      </c>
      <c r="L537" s="21">
        <v>25</v>
      </c>
      <c r="M537" s="21">
        <v>27</v>
      </c>
      <c r="N537" s="21">
        <v>28</v>
      </c>
      <c r="O537" s="21">
        <v>28</v>
      </c>
      <c r="P537" s="21">
        <v>26</v>
      </c>
      <c r="Q537" s="22">
        <v>85</v>
      </c>
      <c r="R537" s="22">
        <v>78</v>
      </c>
      <c r="S537" s="23">
        <f t="shared" si="60"/>
        <v>7</v>
      </c>
      <c r="T537" s="22">
        <v>35</v>
      </c>
      <c r="U537" s="22">
        <v>19</v>
      </c>
      <c r="V537" s="24">
        <v>0</v>
      </c>
      <c r="W537" s="24" t="str">
        <f t="shared" si="56"/>
        <v>Calma</v>
      </c>
      <c r="X537" s="24" t="s">
        <v>51</v>
      </c>
      <c r="Y537" s="24">
        <f t="shared" si="61"/>
        <v>90</v>
      </c>
      <c r="Z537" s="25">
        <v>0</v>
      </c>
      <c r="AA537" s="25">
        <f t="shared" ref="AA537:AA568" si="62">AC537*0.03937</f>
        <v>0</v>
      </c>
      <c r="AB537" s="25">
        <f t="shared" ref="AB537:AB568" si="63">Z537*25.4</f>
        <v>0</v>
      </c>
      <c r="AC537" s="25">
        <v>0</v>
      </c>
      <c r="AD537" s="26">
        <v>0</v>
      </c>
      <c r="AN537" s="98" t="s">
        <v>118</v>
      </c>
    </row>
    <row r="538" spans="1:40">
      <c r="A538" s="17">
        <v>42991</v>
      </c>
      <c r="B538" s="18">
        <v>0.33333333333333298</v>
      </c>
      <c r="C538" s="18">
        <v>0.58333333333333304</v>
      </c>
      <c r="D538" s="19">
        <v>22</v>
      </c>
      <c r="E538" s="19">
        <v>17</v>
      </c>
      <c r="F538" s="19">
        <v>21</v>
      </c>
      <c r="G538" s="5">
        <f>INDEX('Carta Psicrométrica'!B$3:AO$49,MATCH(datos!F538,'Carta Psicrométrica'!A$3:A$49,0),MATCH(datos!E538,'Carta Psicrométrica'!B$2:AO$2,0))</f>
        <v>0</v>
      </c>
      <c r="H538" s="20">
        <v>38.5</v>
      </c>
      <c r="I538" s="20">
        <v>19</v>
      </c>
      <c r="J538" s="6">
        <v>1018</v>
      </c>
      <c r="K538" s="6">
        <f t="shared" si="59"/>
        <v>763.5</v>
      </c>
      <c r="L538" s="21">
        <v>25</v>
      </c>
      <c r="M538" s="21">
        <v>26</v>
      </c>
      <c r="N538" s="21">
        <v>27.5</v>
      </c>
      <c r="O538" s="21">
        <v>28</v>
      </c>
      <c r="P538" s="21">
        <v>27</v>
      </c>
      <c r="Q538" s="22">
        <v>78</v>
      </c>
      <c r="R538" s="22">
        <v>72</v>
      </c>
      <c r="S538" s="23">
        <f t="shared" si="60"/>
        <v>6</v>
      </c>
      <c r="T538" s="22">
        <v>35</v>
      </c>
      <c r="U538" s="22">
        <v>19</v>
      </c>
      <c r="V538" s="24">
        <v>0</v>
      </c>
      <c r="W538" s="24" t="str">
        <f t="shared" si="56"/>
        <v>Calma</v>
      </c>
      <c r="X538" s="24" t="s">
        <v>51</v>
      </c>
      <c r="Y538" s="24">
        <f t="shared" si="61"/>
        <v>90</v>
      </c>
      <c r="Z538" s="25">
        <v>0</v>
      </c>
      <c r="AA538" s="25">
        <f t="shared" si="62"/>
        <v>0</v>
      </c>
      <c r="AB538" s="25">
        <f t="shared" si="63"/>
        <v>0</v>
      </c>
      <c r="AC538" s="25">
        <v>0</v>
      </c>
      <c r="AD538" s="26">
        <v>0</v>
      </c>
      <c r="AN538" s="98" t="s">
        <v>117</v>
      </c>
    </row>
    <row r="539" spans="1:40">
      <c r="A539" s="17">
        <v>42992</v>
      </c>
      <c r="B539" s="18">
        <v>0.33680555555555503</v>
      </c>
      <c r="C539" s="18">
        <v>0.58680555555555602</v>
      </c>
      <c r="D539" s="19">
        <v>24</v>
      </c>
      <c r="E539" s="19">
        <v>19</v>
      </c>
      <c r="F539" s="19">
        <v>24</v>
      </c>
      <c r="G539" s="5">
        <f>INDEX('Carta Psicrométrica'!B$3:AO$49,MATCH(datos!F539,'Carta Psicrométrica'!A$3:A$49,0),MATCH(datos!E539,'Carta Psicrométrica'!B$2:AO$2,0))</f>
        <v>0</v>
      </c>
      <c r="H539" s="20">
        <v>39</v>
      </c>
      <c r="I539" s="20">
        <v>22</v>
      </c>
      <c r="J539" s="6">
        <v>1015</v>
      </c>
      <c r="K539" s="6">
        <f t="shared" si="59"/>
        <v>761.25</v>
      </c>
      <c r="L539" s="21">
        <v>26</v>
      </c>
      <c r="M539" s="21">
        <v>27</v>
      </c>
      <c r="N539" s="21">
        <v>27</v>
      </c>
      <c r="O539" s="21">
        <v>27</v>
      </c>
      <c r="P539" s="21">
        <v>26</v>
      </c>
      <c r="Q539" s="22">
        <v>72</v>
      </c>
      <c r="R539" s="22">
        <v>64</v>
      </c>
      <c r="S539" s="23">
        <f t="shared" si="60"/>
        <v>8</v>
      </c>
      <c r="T539" s="22">
        <v>34</v>
      </c>
      <c r="U539" s="22">
        <v>21</v>
      </c>
      <c r="V539" s="24">
        <v>1</v>
      </c>
      <c r="W539" s="24" t="str">
        <f t="shared" si="56"/>
        <v>Ventolina</v>
      </c>
      <c r="X539" s="24" t="s">
        <v>60</v>
      </c>
      <c r="Y539" s="24">
        <f t="shared" si="61"/>
        <v>292.5</v>
      </c>
      <c r="Z539" s="25">
        <v>0</v>
      </c>
      <c r="AA539" s="25">
        <f t="shared" si="62"/>
        <v>0</v>
      </c>
      <c r="AB539" s="25">
        <f t="shared" si="63"/>
        <v>0</v>
      </c>
      <c r="AC539" s="25">
        <v>0</v>
      </c>
      <c r="AD539" s="26">
        <v>0</v>
      </c>
      <c r="AN539" s="98" t="s">
        <v>118</v>
      </c>
    </row>
    <row r="540" spans="1:40">
      <c r="A540" s="17">
        <v>42993</v>
      </c>
      <c r="B540" s="18">
        <v>0.33333333333333298</v>
      </c>
      <c r="C540" s="18">
        <v>0.58333333333333304</v>
      </c>
      <c r="D540" s="19">
        <v>26</v>
      </c>
      <c r="E540" s="19">
        <v>21</v>
      </c>
      <c r="F540" s="19">
        <v>25</v>
      </c>
      <c r="G540" s="5">
        <f>INDEX('Carta Psicrométrica'!B$3:AO$49,MATCH(datos!F540,'Carta Psicrométrica'!A$3:A$49,0),MATCH(datos!E540,'Carta Psicrométrica'!B$2:AO$2,0))</f>
        <v>0</v>
      </c>
      <c r="H540" s="20">
        <v>41</v>
      </c>
      <c r="I540" s="20">
        <v>24</v>
      </c>
      <c r="J540" s="6">
        <v>1025</v>
      </c>
      <c r="K540" s="6">
        <f t="shared" si="59"/>
        <v>768.75</v>
      </c>
      <c r="L540" s="21">
        <v>27</v>
      </c>
      <c r="M540" s="21">
        <v>27</v>
      </c>
      <c r="N540" s="21">
        <v>28</v>
      </c>
      <c r="O540" s="21">
        <v>27</v>
      </c>
      <c r="P540" s="21">
        <v>27</v>
      </c>
      <c r="Q540" s="22">
        <v>64</v>
      </c>
      <c r="R540" s="22">
        <v>55</v>
      </c>
      <c r="S540" s="23">
        <f t="shared" si="60"/>
        <v>9</v>
      </c>
      <c r="T540" s="22">
        <v>34</v>
      </c>
      <c r="U540" s="22">
        <v>19</v>
      </c>
      <c r="V540" s="24">
        <v>1</v>
      </c>
      <c r="W540" s="24" t="str">
        <f t="shared" si="56"/>
        <v>Ventolina</v>
      </c>
      <c r="X540" s="24" t="s">
        <v>49</v>
      </c>
      <c r="Y540" s="24">
        <f t="shared" si="61"/>
        <v>247.5</v>
      </c>
      <c r="Z540" s="25">
        <v>0</v>
      </c>
      <c r="AA540" s="25">
        <f t="shared" si="62"/>
        <v>0</v>
      </c>
      <c r="AB540" s="25">
        <f t="shared" si="63"/>
        <v>0</v>
      </c>
      <c r="AC540" s="25">
        <v>0</v>
      </c>
      <c r="AD540" s="26">
        <v>4</v>
      </c>
      <c r="AE540" s="26" t="s">
        <v>76</v>
      </c>
      <c r="AN540" s="98" t="s">
        <v>127</v>
      </c>
    </row>
    <row r="541" spans="1:40">
      <c r="A541" s="17">
        <v>42994</v>
      </c>
      <c r="B541" s="18">
        <v>0.33333333333333298</v>
      </c>
      <c r="C541" s="18">
        <v>0.58333333333333304</v>
      </c>
      <c r="G541" s="5" t="e">
        <f>INDEX('Carta Psicrométrica'!B$3:AO$49,MATCH(datos!F541,'Carta Psicrométrica'!A$3:A$49,0),MATCH(datos!E541,'Carta Psicrométrica'!B$2:AO$2,0))</f>
        <v>#N/A</v>
      </c>
      <c r="K541" s="6">
        <v>0</v>
      </c>
      <c r="S541" s="23"/>
      <c r="W541" s="24" t="str">
        <f t="shared" si="56"/>
        <v>Calma</v>
      </c>
      <c r="Y541" s="24" t="str">
        <f t="shared" si="61"/>
        <v>N/A</v>
      </c>
      <c r="AA541" s="25">
        <f t="shared" si="62"/>
        <v>0</v>
      </c>
      <c r="AB541" s="25">
        <f t="shared" si="63"/>
        <v>0</v>
      </c>
    </row>
    <row r="542" spans="1:40">
      <c r="A542" s="17">
        <v>42995</v>
      </c>
      <c r="B542" s="18">
        <v>0.33333333333333298</v>
      </c>
      <c r="C542" s="18">
        <v>0.58333333333333304</v>
      </c>
      <c r="G542" s="5" t="e">
        <f>INDEX('Carta Psicrométrica'!B$3:AO$49,MATCH(datos!F542,'Carta Psicrométrica'!A$3:A$49,0),MATCH(datos!E542,'Carta Psicrométrica'!B$2:AO$2,0))</f>
        <v>#N/A</v>
      </c>
      <c r="K542" s="6">
        <f t="shared" ref="K542:K548" si="64">J542*0.75</f>
        <v>0</v>
      </c>
      <c r="S542" s="23">
        <f>IF(AB542=0,Q542-R542,Q542-(R542-AB542))</f>
        <v>0</v>
      </c>
      <c r="W542" s="24" t="str">
        <f t="shared" si="56"/>
        <v>Calma</v>
      </c>
      <c r="Y542" s="24" t="str">
        <f t="shared" si="61"/>
        <v>N/A</v>
      </c>
      <c r="AA542" s="25">
        <f t="shared" si="62"/>
        <v>0</v>
      </c>
      <c r="AB542" s="25">
        <f t="shared" si="63"/>
        <v>0</v>
      </c>
    </row>
    <row r="543" spans="1:40">
      <c r="A543" s="17">
        <v>42996</v>
      </c>
      <c r="B543" s="18">
        <v>0.33333333333333298</v>
      </c>
      <c r="C543" s="18">
        <v>0.58333333333333304</v>
      </c>
      <c r="D543" s="19">
        <v>24</v>
      </c>
      <c r="E543" s="19">
        <v>19</v>
      </c>
      <c r="F543" s="19">
        <v>24</v>
      </c>
      <c r="G543" s="5">
        <f>INDEX('Carta Psicrométrica'!B$3:AO$49,MATCH(datos!F543,'Carta Psicrométrica'!A$3:A$49,0),MATCH(datos!E543,'Carta Psicrométrica'!B$2:AO$2,0))</f>
        <v>0</v>
      </c>
      <c r="H543" s="20">
        <v>38</v>
      </c>
      <c r="I543" s="20">
        <v>19</v>
      </c>
      <c r="J543" s="6">
        <v>1016</v>
      </c>
      <c r="K543" s="6">
        <f t="shared" si="64"/>
        <v>762</v>
      </c>
      <c r="L543" s="21">
        <v>26</v>
      </c>
      <c r="M543" s="21">
        <v>27</v>
      </c>
      <c r="N543" s="21">
        <v>27</v>
      </c>
      <c r="O543" s="21">
        <v>27</v>
      </c>
      <c r="P543" s="21">
        <v>26</v>
      </c>
      <c r="Q543" s="22">
        <v>106</v>
      </c>
      <c r="R543" s="22">
        <v>85</v>
      </c>
      <c r="S543" s="23">
        <f>IF(AB543=0,Q543-R543,Q543-(R543-AB543))</f>
        <v>21</v>
      </c>
      <c r="T543" s="22">
        <v>35</v>
      </c>
      <c r="U543" s="22">
        <v>20</v>
      </c>
      <c r="V543" s="24">
        <v>3</v>
      </c>
      <c r="W543" s="24" t="str">
        <f t="shared" si="56"/>
        <v>Brisa Leve</v>
      </c>
      <c r="X543" s="24" t="s">
        <v>49</v>
      </c>
      <c r="Y543" s="24">
        <v>247.5</v>
      </c>
      <c r="Z543" s="25">
        <v>0</v>
      </c>
      <c r="AA543" s="25">
        <f t="shared" si="62"/>
        <v>0</v>
      </c>
      <c r="AB543" s="25">
        <f t="shared" si="63"/>
        <v>0</v>
      </c>
      <c r="AC543" s="25">
        <v>0</v>
      </c>
      <c r="AD543" s="26">
        <v>0</v>
      </c>
      <c r="AN543" s="98" t="s">
        <v>128</v>
      </c>
    </row>
    <row r="544" spans="1:40">
      <c r="A544" s="17">
        <v>42997</v>
      </c>
      <c r="B544" s="18">
        <v>0.33472222222222198</v>
      </c>
      <c r="C544" s="18">
        <v>0.58472222222222203</v>
      </c>
      <c r="D544" s="19">
        <v>24</v>
      </c>
      <c r="E544" s="19">
        <v>20</v>
      </c>
      <c r="F544" s="19">
        <v>24</v>
      </c>
      <c r="G544" s="5">
        <f>INDEX('Carta Psicrométrica'!B$3:AO$49,MATCH(datos!F544,'Carta Psicrométrica'!A$3:A$49,0),MATCH(datos!E544,'Carta Psicrométrica'!B$2:AO$2,0))</f>
        <v>0</v>
      </c>
      <c r="H544" s="20">
        <v>37</v>
      </c>
      <c r="I544" s="20">
        <v>22</v>
      </c>
      <c r="J544" s="6">
        <v>1016</v>
      </c>
      <c r="K544" s="6">
        <f t="shared" si="64"/>
        <v>762</v>
      </c>
      <c r="L544" s="21">
        <v>26</v>
      </c>
      <c r="M544" s="21">
        <v>27</v>
      </c>
      <c r="N544" s="21">
        <v>28</v>
      </c>
      <c r="O544" s="21">
        <v>28</v>
      </c>
      <c r="P544" s="21">
        <v>27</v>
      </c>
      <c r="Q544" s="22">
        <v>85</v>
      </c>
      <c r="R544" s="22">
        <v>76</v>
      </c>
      <c r="S544" s="23">
        <v>9</v>
      </c>
      <c r="T544" s="22">
        <v>34</v>
      </c>
      <c r="U544" s="22">
        <v>20</v>
      </c>
      <c r="V544" s="24">
        <v>1</v>
      </c>
      <c r="W544" s="24" t="str">
        <f t="shared" si="56"/>
        <v>Ventolina</v>
      </c>
      <c r="X544" s="24" t="s">
        <v>56</v>
      </c>
      <c r="Y544" s="24">
        <f t="shared" ref="Y544:Y549" si="65">IF(X544="N",0,IF(X544="NNE",22.5,IF(X544="NE",45,IF(X544="ENE",67.5,IF(X544="E",90,IF(X544="ESE",112.5,IF(X544="SE",135.5,IF(X544="SSE",157.5,IF(X544="S",180,IF(X544="SSW",202.5,IF(X544="SW",225,IF(X544="WSW",247.5,IF(X544="W",270,IF(X544="WNW",292.5,IF(X544="NW",315,IF(X544="NNW",337.5,"N/A"))))))))))))))))</f>
        <v>67.5</v>
      </c>
      <c r="Z544" s="25">
        <v>0</v>
      </c>
      <c r="AA544" s="25">
        <f t="shared" si="62"/>
        <v>0</v>
      </c>
      <c r="AB544" s="25">
        <f t="shared" si="63"/>
        <v>0</v>
      </c>
      <c r="AC544" s="25">
        <v>0</v>
      </c>
      <c r="AD544" s="26">
        <v>6</v>
      </c>
      <c r="AE544" s="26" t="s">
        <v>94</v>
      </c>
      <c r="AN544" s="98" t="s">
        <v>129</v>
      </c>
    </row>
    <row r="545" spans="1:40">
      <c r="A545" s="17">
        <v>42998</v>
      </c>
      <c r="B545" s="18">
        <v>0.33333333333333298</v>
      </c>
      <c r="C545" s="18">
        <v>0.58333333333333304</v>
      </c>
      <c r="D545" s="19">
        <v>23</v>
      </c>
      <c r="E545" s="19">
        <v>18</v>
      </c>
      <c r="F545" s="19">
        <v>23</v>
      </c>
      <c r="G545" s="5">
        <f>INDEX('Carta Psicrométrica'!B$3:AO$49,MATCH(datos!F545,'Carta Psicrométrica'!A$3:A$49,0),MATCH(datos!E545,'Carta Psicrométrica'!B$2:AO$2,0))</f>
        <v>0</v>
      </c>
      <c r="H545" s="20">
        <v>36</v>
      </c>
      <c r="I545" s="20">
        <v>23</v>
      </c>
      <c r="J545" s="6">
        <v>1015</v>
      </c>
      <c r="K545" s="6">
        <f t="shared" si="64"/>
        <v>761.25</v>
      </c>
      <c r="L545" s="21">
        <v>26</v>
      </c>
      <c r="M545" s="21">
        <v>27</v>
      </c>
      <c r="N545" s="21">
        <v>27</v>
      </c>
      <c r="O545" s="21">
        <v>27</v>
      </c>
      <c r="P545" s="21">
        <v>26</v>
      </c>
      <c r="Q545" s="22">
        <v>76</v>
      </c>
      <c r="R545" s="22">
        <v>66</v>
      </c>
      <c r="S545" s="23">
        <f t="shared" ref="S545:S576" si="66">IF(AB545=0,Q545-R545,Q545-(R545-AB545))</f>
        <v>10</v>
      </c>
      <c r="T545" s="22">
        <v>34</v>
      </c>
      <c r="U545" s="22">
        <v>22</v>
      </c>
      <c r="V545" s="24">
        <v>0</v>
      </c>
      <c r="W545" s="24" t="str">
        <f t="shared" si="56"/>
        <v>Calma</v>
      </c>
      <c r="X545" s="24" t="s">
        <v>49</v>
      </c>
      <c r="Y545" s="24">
        <f t="shared" si="65"/>
        <v>247.5</v>
      </c>
      <c r="Z545" s="25">
        <v>0</v>
      </c>
      <c r="AA545" s="25">
        <f t="shared" si="62"/>
        <v>0</v>
      </c>
      <c r="AB545" s="25">
        <f t="shared" si="63"/>
        <v>0</v>
      </c>
      <c r="AC545" s="25">
        <v>0</v>
      </c>
      <c r="AD545" s="26">
        <v>0</v>
      </c>
      <c r="AN545" s="98" t="s">
        <v>130</v>
      </c>
    </row>
    <row r="546" spans="1:40">
      <c r="A546" s="17">
        <v>42999</v>
      </c>
      <c r="B546" s="18">
        <v>0.33333333333333298</v>
      </c>
      <c r="C546" s="18">
        <v>0.58333333333333304</v>
      </c>
      <c r="D546" s="19">
        <v>22</v>
      </c>
      <c r="E546" s="19">
        <v>18</v>
      </c>
      <c r="F546" s="19">
        <v>22</v>
      </c>
      <c r="G546" s="5">
        <f>INDEX('Carta Psicrométrica'!B$3:AO$49,MATCH(datos!F546,'Carta Psicrométrica'!A$3:A$49,0),MATCH(datos!E546,'Carta Psicrométrica'!B$2:AO$2,0))</f>
        <v>0</v>
      </c>
      <c r="H546" s="20">
        <v>35</v>
      </c>
      <c r="I546" s="20">
        <v>21</v>
      </c>
      <c r="J546" s="6">
        <v>1015</v>
      </c>
      <c r="K546" s="6">
        <f t="shared" si="64"/>
        <v>761.25</v>
      </c>
      <c r="L546" s="21">
        <v>25</v>
      </c>
      <c r="M546" s="21">
        <v>26</v>
      </c>
      <c r="N546" s="21">
        <v>27</v>
      </c>
      <c r="O546" s="21">
        <v>27</v>
      </c>
      <c r="P546" s="21">
        <v>27</v>
      </c>
      <c r="Q546" s="22">
        <v>66</v>
      </c>
      <c r="R546" s="22">
        <v>60</v>
      </c>
      <c r="S546" s="23">
        <f t="shared" si="66"/>
        <v>6</v>
      </c>
      <c r="T546" s="22">
        <v>33</v>
      </c>
      <c r="U546" s="22">
        <v>18</v>
      </c>
      <c r="V546" s="24">
        <v>0</v>
      </c>
      <c r="W546" s="24" t="str">
        <f t="shared" si="56"/>
        <v>Calma</v>
      </c>
      <c r="X546" s="24" t="s">
        <v>49</v>
      </c>
      <c r="Y546" s="24">
        <f t="shared" si="65"/>
        <v>247.5</v>
      </c>
      <c r="Z546" s="25">
        <v>0</v>
      </c>
      <c r="AA546" s="25">
        <f t="shared" si="62"/>
        <v>0</v>
      </c>
      <c r="AB546" s="25">
        <f t="shared" si="63"/>
        <v>0</v>
      </c>
      <c r="AC546" s="25">
        <v>0</v>
      </c>
      <c r="AD546" s="26">
        <v>2</v>
      </c>
      <c r="AE546" s="26" t="s">
        <v>78</v>
      </c>
      <c r="AN546" s="98" t="s">
        <v>131</v>
      </c>
    </row>
    <row r="547" spans="1:40">
      <c r="A547" s="17">
        <v>43000</v>
      </c>
      <c r="B547" s="18">
        <v>0.33333333333333298</v>
      </c>
      <c r="C547" s="18">
        <v>0.58333333333333304</v>
      </c>
      <c r="D547" s="19">
        <v>20</v>
      </c>
      <c r="E547" s="19">
        <v>18</v>
      </c>
      <c r="F547" s="19">
        <v>21</v>
      </c>
      <c r="G547" s="5">
        <f>INDEX('Carta Psicrométrica'!B$3:AO$49,MATCH(datos!F547,'Carta Psicrométrica'!A$3:A$49,0),MATCH(datos!E547,'Carta Psicrométrica'!B$2:AO$2,0))</f>
        <v>0</v>
      </c>
      <c r="H547" s="20">
        <v>0</v>
      </c>
      <c r="I547" s="20">
        <v>20</v>
      </c>
      <c r="J547" s="6">
        <v>1015</v>
      </c>
      <c r="K547" s="6">
        <f t="shared" si="64"/>
        <v>761.25</v>
      </c>
      <c r="L547" s="21">
        <v>25</v>
      </c>
      <c r="M547" s="21">
        <v>26</v>
      </c>
      <c r="N547" s="21">
        <v>26</v>
      </c>
      <c r="O547" s="21">
        <v>26</v>
      </c>
      <c r="P547" s="21">
        <v>26</v>
      </c>
      <c r="Q547" s="22">
        <v>60</v>
      </c>
      <c r="R547" s="22">
        <v>50</v>
      </c>
      <c r="S547" s="23">
        <f t="shared" si="66"/>
        <v>10</v>
      </c>
      <c r="T547" s="22">
        <v>34</v>
      </c>
      <c r="U547" s="22">
        <v>18</v>
      </c>
      <c r="V547" s="24">
        <v>1</v>
      </c>
      <c r="W547" s="24" t="str">
        <f t="shared" si="56"/>
        <v>Ventolina</v>
      </c>
      <c r="X547" s="24" t="s">
        <v>49</v>
      </c>
      <c r="Y547" s="24">
        <f t="shared" si="65"/>
        <v>247.5</v>
      </c>
      <c r="Z547" s="25">
        <v>0</v>
      </c>
      <c r="AA547" s="25">
        <f t="shared" si="62"/>
        <v>0</v>
      </c>
      <c r="AB547" s="25">
        <f t="shared" si="63"/>
        <v>0</v>
      </c>
      <c r="AC547" s="25">
        <v>0</v>
      </c>
      <c r="AD547" s="26">
        <v>0</v>
      </c>
      <c r="AN547" s="98" t="s">
        <v>132</v>
      </c>
    </row>
    <row r="548" spans="1:40">
      <c r="A548" s="17">
        <v>43001</v>
      </c>
      <c r="B548" s="18">
        <v>0.34027777777777801</v>
      </c>
      <c r="C548" s="18">
        <v>0.59027777777777801</v>
      </c>
      <c r="D548" s="19">
        <v>22</v>
      </c>
      <c r="E548" s="19">
        <v>22</v>
      </c>
      <c r="F548" s="19">
        <v>26</v>
      </c>
      <c r="G548" s="5">
        <f>INDEX('Carta Psicrométrica'!B$3:AO$49,MATCH(datos!F548,'Carta Psicrométrica'!A$3:A$49,0),MATCH(datos!E548,'Carta Psicrométrica'!B$2:AO$2,0))</f>
        <v>0</v>
      </c>
      <c r="H548" s="20">
        <v>36</v>
      </c>
      <c r="I548" s="20">
        <v>25</v>
      </c>
      <c r="J548" s="6">
        <v>1014</v>
      </c>
      <c r="K548" s="6">
        <f t="shared" si="64"/>
        <v>760.5</v>
      </c>
      <c r="L548" s="21">
        <v>25</v>
      </c>
      <c r="M548" s="21">
        <v>26</v>
      </c>
      <c r="N548" s="21">
        <v>26</v>
      </c>
      <c r="O548" s="21">
        <v>27</v>
      </c>
      <c r="P548" s="21">
        <v>27</v>
      </c>
      <c r="Q548" s="22">
        <v>105</v>
      </c>
      <c r="R548" s="22">
        <v>100</v>
      </c>
      <c r="S548" s="23">
        <f t="shared" si="66"/>
        <v>5</v>
      </c>
      <c r="T548" s="22">
        <v>34</v>
      </c>
      <c r="U548" s="22">
        <v>19</v>
      </c>
      <c r="V548" s="24">
        <v>2</v>
      </c>
      <c r="W548" s="24" t="str">
        <f t="shared" si="56"/>
        <v>Brisa Suave</v>
      </c>
      <c r="X548" s="24" t="s">
        <v>68</v>
      </c>
      <c r="Y548" s="24">
        <f t="shared" si="65"/>
        <v>180</v>
      </c>
      <c r="Z548" s="25">
        <v>0</v>
      </c>
      <c r="AA548" s="25">
        <f t="shared" si="62"/>
        <v>0</v>
      </c>
      <c r="AB548" s="25">
        <f t="shared" si="63"/>
        <v>0</v>
      </c>
      <c r="AC548" s="25">
        <v>0</v>
      </c>
      <c r="AD548" s="26">
        <v>7</v>
      </c>
      <c r="AE548" s="26" t="s">
        <v>93</v>
      </c>
      <c r="AN548" s="98" t="s">
        <v>125</v>
      </c>
    </row>
    <row r="549" spans="1:40">
      <c r="A549" s="17">
        <v>43002</v>
      </c>
      <c r="B549" s="18">
        <v>0.33611111111111103</v>
      </c>
      <c r="C549" s="18">
        <v>0.58611111111111103</v>
      </c>
      <c r="D549" s="19">
        <v>19</v>
      </c>
      <c r="E549" s="19">
        <v>17</v>
      </c>
      <c r="F549" s="19">
        <v>19</v>
      </c>
      <c r="G549" s="5">
        <f>INDEX('Carta Psicrométrica'!B$3:AO$49,MATCH(datos!F549,'Carta Psicrométrica'!A$3:A$49,0),MATCH(datos!E549,'Carta Psicrométrica'!B$2:AO$2,0))</f>
        <v>0</v>
      </c>
      <c r="H549" s="20">
        <v>34</v>
      </c>
      <c r="I549" s="20">
        <v>19</v>
      </c>
      <c r="J549" s="6">
        <v>1014</v>
      </c>
      <c r="K549" s="6">
        <v>761</v>
      </c>
      <c r="L549" s="21">
        <v>24</v>
      </c>
      <c r="M549" s="21">
        <v>25</v>
      </c>
      <c r="N549" s="21">
        <v>26</v>
      </c>
      <c r="O549" s="21">
        <v>27</v>
      </c>
      <c r="P549" s="21">
        <v>26</v>
      </c>
      <c r="Q549" s="22">
        <v>100</v>
      </c>
      <c r="R549" s="22">
        <v>92</v>
      </c>
      <c r="S549" s="23">
        <f t="shared" si="66"/>
        <v>8.0254000000000048</v>
      </c>
      <c r="T549" s="22">
        <v>32</v>
      </c>
      <c r="U549" s="22">
        <v>18</v>
      </c>
      <c r="V549" s="24">
        <v>0</v>
      </c>
      <c r="W549" s="24" t="str">
        <f t="shared" si="56"/>
        <v>Calma</v>
      </c>
      <c r="X549" s="24" t="s">
        <v>90</v>
      </c>
      <c r="Y549" s="24">
        <f t="shared" si="65"/>
        <v>202.5</v>
      </c>
      <c r="Z549" s="25">
        <v>1E-3</v>
      </c>
      <c r="AA549" s="25">
        <f t="shared" si="62"/>
        <v>0.15748000000000001</v>
      </c>
      <c r="AB549" s="25">
        <f t="shared" si="63"/>
        <v>2.5399999999999999E-2</v>
      </c>
      <c r="AC549" s="25">
        <v>4</v>
      </c>
      <c r="AD549" s="26">
        <v>2</v>
      </c>
      <c r="AE549" s="26" t="s">
        <v>81</v>
      </c>
      <c r="AN549" s="98" t="s">
        <v>125</v>
      </c>
    </row>
    <row r="550" spans="1:40">
      <c r="A550" s="17">
        <v>43003</v>
      </c>
      <c r="B550" s="18">
        <v>0.33333333333333298</v>
      </c>
      <c r="C550" s="18">
        <v>0.58333333333333304</v>
      </c>
      <c r="D550" s="19">
        <v>18</v>
      </c>
      <c r="E550" s="19">
        <v>15</v>
      </c>
      <c r="F550" s="19">
        <v>19</v>
      </c>
      <c r="G550" s="5">
        <f>INDEX('Carta Psicrométrica'!B$3:AO$49,MATCH(datos!F550,'Carta Psicrométrica'!A$3:A$49,0),MATCH(datos!E550,'Carta Psicrométrica'!B$2:AO$2,0))</f>
        <v>0</v>
      </c>
      <c r="H550" s="20">
        <v>33</v>
      </c>
      <c r="I550" s="20">
        <v>20</v>
      </c>
      <c r="J550" s="6">
        <v>1013</v>
      </c>
      <c r="K550" s="6">
        <f t="shared" ref="K550:K555" si="67">J550*0.75</f>
        <v>759.75</v>
      </c>
      <c r="L550" s="21">
        <v>23</v>
      </c>
      <c r="M550" s="21">
        <v>25</v>
      </c>
      <c r="N550" s="21">
        <v>25</v>
      </c>
      <c r="O550" s="21">
        <v>26</v>
      </c>
      <c r="P550" s="21">
        <v>26</v>
      </c>
      <c r="Q550" s="22">
        <v>92</v>
      </c>
      <c r="R550" s="22">
        <v>85</v>
      </c>
      <c r="S550" s="23">
        <f t="shared" si="66"/>
        <v>7</v>
      </c>
      <c r="T550" s="22">
        <v>31</v>
      </c>
      <c r="U550" s="22">
        <v>18</v>
      </c>
      <c r="V550" s="24">
        <v>3</v>
      </c>
      <c r="W550" s="24" t="str">
        <f t="shared" si="56"/>
        <v>Brisa Leve</v>
      </c>
      <c r="X550" s="24" t="s">
        <v>49</v>
      </c>
      <c r="Y550" s="24">
        <v>247.5</v>
      </c>
      <c r="Z550" s="25">
        <v>0</v>
      </c>
      <c r="AA550" s="25">
        <f t="shared" si="62"/>
        <v>0</v>
      </c>
      <c r="AB550" s="25">
        <f t="shared" si="63"/>
        <v>0</v>
      </c>
      <c r="AC550" s="25">
        <v>0</v>
      </c>
      <c r="AD550" s="26">
        <v>3</v>
      </c>
      <c r="AE550" s="26" t="s">
        <v>93</v>
      </c>
      <c r="AN550" s="98" t="s">
        <v>133</v>
      </c>
    </row>
    <row r="551" spans="1:40">
      <c r="A551" s="17">
        <v>43004</v>
      </c>
      <c r="B551" s="18">
        <v>0.33333333333333298</v>
      </c>
      <c r="C551" s="18">
        <v>0.58333333333333304</v>
      </c>
      <c r="D551" s="19">
        <v>17</v>
      </c>
      <c r="E551" s="19">
        <v>15</v>
      </c>
      <c r="F551" s="19">
        <v>18</v>
      </c>
      <c r="G551" s="5">
        <f>INDEX('Carta Psicrométrica'!B$3:AO$49,MATCH(datos!F551,'Carta Psicrométrica'!A$3:A$49,0),MATCH(datos!E551,'Carta Psicrométrica'!B$2:AO$2,0))</f>
        <v>0</v>
      </c>
      <c r="H551" s="20">
        <v>33</v>
      </c>
      <c r="I551" s="20">
        <v>22</v>
      </c>
      <c r="J551" s="6">
        <v>1016</v>
      </c>
      <c r="K551" s="6">
        <f t="shared" si="67"/>
        <v>762</v>
      </c>
      <c r="L551" s="21">
        <v>22</v>
      </c>
      <c r="M551" s="21">
        <v>23</v>
      </c>
      <c r="N551" s="21">
        <v>25</v>
      </c>
      <c r="O551" s="21">
        <v>25</v>
      </c>
      <c r="P551" s="21">
        <v>26</v>
      </c>
      <c r="Q551" s="22">
        <v>85</v>
      </c>
      <c r="R551" s="22">
        <v>79</v>
      </c>
      <c r="S551" s="23">
        <f t="shared" si="66"/>
        <v>6</v>
      </c>
      <c r="T551" s="22">
        <v>30</v>
      </c>
      <c r="U551" s="22">
        <v>16</v>
      </c>
      <c r="V551" s="24">
        <v>2</v>
      </c>
      <c r="W551" s="24" t="str">
        <f t="shared" si="56"/>
        <v>Brisa Suave</v>
      </c>
      <c r="X551" s="24" t="s">
        <v>58</v>
      </c>
      <c r="Y551" s="24">
        <f t="shared" ref="Y551:Y582" si="68">IF(X551="N",0,IF(X551="NNE",22.5,IF(X551="NE",45,IF(X551="ENE",67.5,IF(X551="E",90,IF(X551="ESE",112.5,IF(X551="SE",135.5,IF(X551="SSE",157.5,IF(X551="S",180,IF(X551="SSW",202.5,IF(X551="SW",225,IF(X551="WSW",247.5,IF(X551="W",270,IF(X551="WNW",292.5,IF(X551="NW",315,IF(X551="NNW",337.5,"N/A"))))))))))))))))</f>
        <v>270</v>
      </c>
      <c r="Z551" s="25">
        <v>0</v>
      </c>
      <c r="AA551" s="25">
        <f t="shared" si="62"/>
        <v>0</v>
      </c>
      <c r="AB551" s="25">
        <f t="shared" si="63"/>
        <v>0</v>
      </c>
      <c r="AC551" s="25">
        <v>0</v>
      </c>
      <c r="AD551" s="26">
        <v>6</v>
      </c>
      <c r="AE551" s="26" t="s">
        <v>83</v>
      </c>
      <c r="AN551" s="98" t="s">
        <v>132</v>
      </c>
    </row>
    <row r="552" spans="1:40">
      <c r="A552" s="17">
        <v>43005</v>
      </c>
      <c r="B552" s="18">
        <v>0.33333333333333298</v>
      </c>
      <c r="C552" s="18">
        <v>0.58333333333333304</v>
      </c>
      <c r="D552" s="19">
        <v>16</v>
      </c>
      <c r="E552" s="19">
        <v>17</v>
      </c>
      <c r="F552" s="19">
        <v>16</v>
      </c>
      <c r="G552" s="5">
        <f>INDEX('Carta Psicrométrica'!B$3:AO$49,MATCH(datos!F552,'Carta Psicrométrica'!A$3:A$49,0),MATCH(datos!E552,'Carta Psicrométrica'!B$2:AO$2,0))</f>
        <v>0</v>
      </c>
      <c r="H552" s="20">
        <v>32</v>
      </c>
      <c r="I552" s="20">
        <v>16</v>
      </c>
      <c r="J552" s="6">
        <v>1015</v>
      </c>
      <c r="K552" s="6">
        <f t="shared" si="67"/>
        <v>761.25</v>
      </c>
      <c r="L552" s="21">
        <v>20</v>
      </c>
      <c r="M552" s="21">
        <v>21</v>
      </c>
      <c r="N552" s="21">
        <v>23</v>
      </c>
      <c r="O552" s="21">
        <v>24</v>
      </c>
      <c r="P552" s="21">
        <v>26</v>
      </c>
      <c r="Q552" s="22">
        <v>79</v>
      </c>
      <c r="R552" s="22">
        <v>94</v>
      </c>
      <c r="S552" s="23">
        <f t="shared" si="66"/>
        <v>4.5579999999999927</v>
      </c>
      <c r="T552" s="22">
        <v>30</v>
      </c>
      <c r="U552" s="22">
        <v>15</v>
      </c>
      <c r="V552" s="24">
        <v>6</v>
      </c>
      <c r="W552" s="24" t="str">
        <f t="shared" si="56"/>
        <v>Brisa Fuerte</v>
      </c>
      <c r="X552" s="24" t="s">
        <v>60</v>
      </c>
      <c r="Y552" s="24">
        <f t="shared" si="68"/>
        <v>292.5</v>
      </c>
      <c r="Z552" s="25">
        <v>0.77</v>
      </c>
      <c r="AA552" s="25">
        <f t="shared" si="62"/>
        <v>7.6377800000000002</v>
      </c>
      <c r="AB552" s="25">
        <f t="shared" si="63"/>
        <v>19.558</v>
      </c>
      <c r="AC552" s="25">
        <v>194</v>
      </c>
      <c r="AD552" s="26">
        <v>8</v>
      </c>
      <c r="AE552" s="26" t="s">
        <v>134</v>
      </c>
      <c r="AN552" s="98" t="s">
        <v>115</v>
      </c>
    </row>
    <row r="553" spans="1:40">
      <c r="A553" s="17">
        <v>43006</v>
      </c>
      <c r="B553" s="18">
        <v>0.33333333333333298</v>
      </c>
      <c r="C553" s="18">
        <v>0.58333333333333304</v>
      </c>
      <c r="D553" s="19">
        <v>16</v>
      </c>
      <c r="E553" s="19">
        <v>18</v>
      </c>
      <c r="F553" s="19">
        <v>17</v>
      </c>
      <c r="G553" s="5">
        <f>INDEX('Carta Psicrométrica'!B$3:AO$49,MATCH(datos!F553,'Carta Psicrométrica'!A$3:A$49,0),MATCH(datos!E553,'Carta Psicrométrica'!B$2:AO$2,0))</f>
        <v>0</v>
      </c>
      <c r="H553" s="20">
        <v>21</v>
      </c>
      <c r="I553" s="20">
        <v>17</v>
      </c>
      <c r="J553" s="6">
        <v>1016</v>
      </c>
      <c r="K553" s="6">
        <f t="shared" si="67"/>
        <v>762</v>
      </c>
      <c r="L553" s="21">
        <v>20</v>
      </c>
      <c r="M553" s="21">
        <v>21</v>
      </c>
      <c r="N553" s="21">
        <v>23</v>
      </c>
      <c r="O553" s="21">
        <v>24</v>
      </c>
      <c r="P553" s="21">
        <v>25</v>
      </c>
      <c r="Q553" s="22">
        <v>94</v>
      </c>
      <c r="R553" s="22">
        <v>102</v>
      </c>
      <c r="S553" s="23">
        <f t="shared" si="66"/>
        <v>1.3979999999999961</v>
      </c>
      <c r="T553" s="22">
        <v>19</v>
      </c>
      <c r="U553" s="22">
        <v>16</v>
      </c>
      <c r="V553" s="24">
        <v>2</v>
      </c>
      <c r="W553" s="24" t="str">
        <f t="shared" si="56"/>
        <v>Brisa Suave</v>
      </c>
      <c r="X553" s="24" t="s">
        <v>60</v>
      </c>
      <c r="Y553" s="24">
        <f t="shared" si="68"/>
        <v>292.5</v>
      </c>
      <c r="Z553" s="25">
        <v>0.37</v>
      </c>
      <c r="AA553" s="25">
        <f t="shared" si="62"/>
        <v>3.50393</v>
      </c>
      <c r="AB553" s="25">
        <f t="shared" si="63"/>
        <v>9.3979999999999997</v>
      </c>
      <c r="AC553" s="25">
        <v>89</v>
      </c>
      <c r="AD553" s="26">
        <v>2</v>
      </c>
      <c r="AE553" s="26" t="s">
        <v>83</v>
      </c>
      <c r="AN553" s="98" t="s">
        <v>135</v>
      </c>
    </row>
    <row r="554" spans="1:40">
      <c r="A554" s="17">
        <v>43007</v>
      </c>
      <c r="B554" s="18">
        <v>0.33333333333333298</v>
      </c>
      <c r="C554" s="18">
        <v>0.58333333333333304</v>
      </c>
      <c r="D554" s="19">
        <v>19</v>
      </c>
      <c r="E554" s="19">
        <v>19</v>
      </c>
      <c r="F554" s="19">
        <v>20</v>
      </c>
      <c r="G554" s="5">
        <f>INDEX('Carta Psicrométrica'!B$3:AO$49,MATCH(datos!F554,'Carta Psicrométrica'!A$3:A$49,0),MATCH(datos!E554,'Carta Psicrométrica'!B$2:AO$2,0))</f>
        <v>0</v>
      </c>
      <c r="H554" s="20">
        <v>26</v>
      </c>
      <c r="I554" s="20">
        <v>18</v>
      </c>
      <c r="J554" s="6">
        <v>1018</v>
      </c>
      <c r="K554" s="6">
        <f t="shared" si="67"/>
        <v>763.5</v>
      </c>
      <c r="L554" s="21">
        <v>20</v>
      </c>
      <c r="M554" s="21">
        <v>21</v>
      </c>
      <c r="N554" s="21">
        <v>22</v>
      </c>
      <c r="O554" s="21">
        <v>23</v>
      </c>
      <c r="P554" s="21">
        <v>23</v>
      </c>
      <c r="Q554" s="22">
        <v>102</v>
      </c>
      <c r="R554" s="22">
        <v>99</v>
      </c>
      <c r="S554" s="23">
        <f t="shared" si="66"/>
        <v>3</v>
      </c>
      <c r="T554" s="22">
        <v>25</v>
      </c>
      <c r="U554" s="22">
        <v>16</v>
      </c>
      <c r="V554" s="24">
        <v>2</v>
      </c>
      <c r="W554" s="24" t="str">
        <f t="shared" si="56"/>
        <v>Brisa Suave</v>
      </c>
      <c r="X554" s="24" t="s">
        <v>53</v>
      </c>
      <c r="Y554" s="24">
        <f t="shared" si="68"/>
        <v>22.5</v>
      </c>
      <c r="Z554" s="25">
        <v>0</v>
      </c>
      <c r="AA554" s="25">
        <f t="shared" si="62"/>
        <v>0</v>
      </c>
      <c r="AB554" s="25">
        <f t="shared" si="63"/>
        <v>0</v>
      </c>
      <c r="AC554" s="25">
        <v>0</v>
      </c>
      <c r="AD554" s="26">
        <v>7</v>
      </c>
      <c r="AE554" s="26" t="s">
        <v>88</v>
      </c>
      <c r="AN554" s="98" t="s">
        <v>136</v>
      </c>
    </row>
    <row r="555" spans="1:40">
      <c r="A555" s="17">
        <v>43008</v>
      </c>
      <c r="B555" s="18">
        <v>0.33333333333333298</v>
      </c>
      <c r="C555" s="18">
        <v>0.58333333333333304</v>
      </c>
      <c r="D555" s="19">
        <v>19</v>
      </c>
      <c r="E555" s="19">
        <v>18</v>
      </c>
      <c r="F555" s="19">
        <v>19</v>
      </c>
      <c r="G555" s="5">
        <f>INDEX('Carta Psicrométrica'!B$3:AO$49,MATCH(datos!F555,'Carta Psicrométrica'!A$3:A$49,0),MATCH(datos!E555,'Carta Psicrométrica'!B$2:AO$2,0))</f>
        <v>0</v>
      </c>
      <c r="H555" s="20">
        <v>30</v>
      </c>
      <c r="I555" s="20">
        <v>21</v>
      </c>
      <c r="J555" s="6">
        <v>1017.9</v>
      </c>
      <c r="K555" s="6">
        <f t="shared" si="67"/>
        <v>763.42499999999995</v>
      </c>
      <c r="L555" s="21">
        <v>20</v>
      </c>
      <c r="M555" s="21">
        <v>21</v>
      </c>
      <c r="N555" s="21">
        <v>22</v>
      </c>
      <c r="O555" s="21">
        <v>23</v>
      </c>
      <c r="P555" s="21">
        <v>24</v>
      </c>
      <c r="Q555" s="22">
        <v>113</v>
      </c>
      <c r="R555" s="22">
        <v>107</v>
      </c>
      <c r="S555" s="23">
        <f t="shared" si="66"/>
        <v>6</v>
      </c>
      <c r="T555" s="22">
        <v>30</v>
      </c>
      <c r="U555" s="22">
        <v>24</v>
      </c>
      <c r="V555" s="24">
        <v>2</v>
      </c>
      <c r="W555" s="24" t="str">
        <f t="shared" si="56"/>
        <v>Brisa Suave</v>
      </c>
      <c r="X555" s="24" t="s">
        <v>59</v>
      </c>
      <c r="Y555" s="24">
        <f t="shared" si="68"/>
        <v>45</v>
      </c>
      <c r="Z555" s="25">
        <v>0</v>
      </c>
      <c r="AA555" s="25">
        <f t="shared" si="62"/>
        <v>0</v>
      </c>
      <c r="AB555" s="25">
        <f t="shared" si="63"/>
        <v>0</v>
      </c>
      <c r="AC555" s="25">
        <v>0</v>
      </c>
      <c r="AD555" s="26">
        <v>8</v>
      </c>
      <c r="AE555" s="26" t="s">
        <v>83</v>
      </c>
      <c r="AN555" s="98" t="s">
        <v>126</v>
      </c>
    </row>
    <row r="556" spans="1:40">
      <c r="A556" s="17">
        <v>43009</v>
      </c>
      <c r="B556" s="18">
        <v>0.33333333333333298</v>
      </c>
      <c r="C556" s="18">
        <v>0.58333333333333304</v>
      </c>
      <c r="D556" s="19">
        <v>17</v>
      </c>
      <c r="E556" s="19">
        <v>19</v>
      </c>
      <c r="F556" s="19">
        <v>18</v>
      </c>
      <c r="G556" s="5">
        <f>INDEX('Carta Psicrométrica'!B$3:AO$49,MATCH(datos!F556,'Carta Psicrométrica'!A$3:A$49,0),MATCH(datos!E556,'Carta Psicrométrica'!B$2:AO$2,0))</f>
        <v>0</v>
      </c>
      <c r="H556" s="20">
        <v>28</v>
      </c>
      <c r="I556" s="20">
        <v>22</v>
      </c>
      <c r="J556" s="6">
        <v>1015.8</v>
      </c>
      <c r="K556" s="6">
        <v>763</v>
      </c>
      <c r="L556" s="21">
        <v>20</v>
      </c>
      <c r="M556" s="21">
        <v>21</v>
      </c>
      <c r="N556" s="21">
        <v>22</v>
      </c>
      <c r="O556" s="21">
        <v>24</v>
      </c>
      <c r="P556" s="21">
        <v>25</v>
      </c>
      <c r="Q556" s="22">
        <v>107</v>
      </c>
      <c r="R556" s="22">
        <v>105</v>
      </c>
      <c r="S556" s="23">
        <f t="shared" si="66"/>
        <v>2</v>
      </c>
      <c r="T556" s="22">
        <v>25</v>
      </c>
      <c r="U556" s="22">
        <v>21</v>
      </c>
      <c r="V556" s="24">
        <v>0</v>
      </c>
      <c r="W556" s="24" t="str">
        <f t="shared" si="56"/>
        <v>Calma</v>
      </c>
      <c r="X556" s="24" t="s">
        <v>59</v>
      </c>
      <c r="Y556" s="24">
        <f t="shared" si="68"/>
        <v>45</v>
      </c>
      <c r="Z556" s="25">
        <v>0</v>
      </c>
      <c r="AA556" s="25">
        <f t="shared" si="62"/>
        <v>0</v>
      </c>
      <c r="AB556" s="25">
        <f t="shared" si="63"/>
        <v>0</v>
      </c>
      <c r="AC556" s="25">
        <v>0</v>
      </c>
      <c r="AD556" s="26">
        <v>1</v>
      </c>
      <c r="AE556" s="26" t="s">
        <v>105</v>
      </c>
      <c r="AN556" s="98" t="s">
        <v>126</v>
      </c>
    </row>
    <row r="557" spans="1:40">
      <c r="A557" s="17">
        <v>43010</v>
      </c>
      <c r="B557" s="18">
        <v>0.34027777777777801</v>
      </c>
      <c r="C557" s="18">
        <v>0.59027777777777801</v>
      </c>
      <c r="D557" s="19">
        <v>20</v>
      </c>
      <c r="E557" s="19">
        <v>18</v>
      </c>
      <c r="F557" s="19">
        <v>21</v>
      </c>
      <c r="G557" s="5">
        <f>INDEX('Carta Psicrométrica'!B$3:AO$49,MATCH(datos!F557,'Carta Psicrométrica'!A$3:A$49,0),MATCH(datos!E557,'Carta Psicrométrica'!B$2:AO$2,0))</f>
        <v>0</v>
      </c>
      <c r="H557" s="20">
        <v>34</v>
      </c>
      <c r="I557" s="20">
        <v>18</v>
      </c>
      <c r="J557" s="6">
        <v>1014</v>
      </c>
      <c r="K557" s="6">
        <f t="shared" ref="K557:K588" si="69">J557*0.75</f>
        <v>760.5</v>
      </c>
      <c r="L557" s="21">
        <v>19</v>
      </c>
      <c r="M557" s="21">
        <v>21</v>
      </c>
      <c r="N557" s="21">
        <v>23</v>
      </c>
      <c r="O557" s="21">
        <v>24</v>
      </c>
      <c r="P557" s="21">
        <v>25</v>
      </c>
      <c r="Q557" s="22">
        <v>105</v>
      </c>
      <c r="R557" s="22">
        <v>101</v>
      </c>
      <c r="S557" s="23">
        <f t="shared" si="66"/>
        <v>4</v>
      </c>
      <c r="T557" s="22">
        <v>30</v>
      </c>
      <c r="U557" s="22">
        <v>18</v>
      </c>
      <c r="V557" s="24">
        <v>0</v>
      </c>
      <c r="W557" s="24" t="str">
        <f t="shared" si="56"/>
        <v>Calma</v>
      </c>
      <c r="X557" s="24" t="s">
        <v>59</v>
      </c>
      <c r="Y557" s="24">
        <f t="shared" si="68"/>
        <v>45</v>
      </c>
      <c r="Z557" s="25">
        <v>0</v>
      </c>
      <c r="AA557" s="25">
        <f t="shared" si="62"/>
        <v>0</v>
      </c>
      <c r="AB557" s="25">
        <f t="shared" si="63"/>
        <v>0</v>
      </c>
      <c r="AC557" s="25">
        <v>0</v>
      </c>
      <c r="AD557" s="26">
        <v>0</v>
      </c>
      <c r="AN557" s="98" t="s">
        <v>137</v>
      </c>
    </row>
    <row r="558" spans="1:40">
      <c r="A558" s="17">
        <v>43011</v>
      </c>
      <c r="B558" s="18">
        <v>0.33333333333333298</v>
      </c>
      <c r="C558" s="18">
        <v>0.58333333333333304</v>
      </c>
      <c r="D558" s="19">
        <v>16</v>
      </c>
      <c r="E558" s="19">
        <v>15</v>
      </c>
      <c r="F558" s="19">
        <v>17</v>
      </c>
      <c r="G558" s="5">
        <f>INDEX('Carta Psicrométrica'!B$3:AO$49,MATCH(datos!F558,'Carta Psicrométrica'!A$3:A$49,0),MATCH(datos!E558,'Carta Psicrométrica'!B$2:AO$2,0))</f>
        <v>0</v>
      </c>
      <c r="H558" s="20">
        <v>35</v>
      </c>
      <c r="I558" s="20">
        <v>16</v>
      </c>
      <c r="J558" s="6">
        <v>1017</v>
      </c>
      <c r="K558" s="6">
        <f t="shared" si="69"/>
        <v>762.75</v>
      </c>
      <c r="L558" s="21">
        <v>17</v>
      </c>
      <c r="M558" s="21">
        <v>20</v>
      </c>
      <c r="N558" s="21">
        <v>21</v>
      </c>
      <c r="O558" s="21">
        <v>22</v>
      </c>
      <c r="P558" s="21">
        <v>25</v>
      </c>
      <c r="Q558" s="22">
        <v>101</v>
      </c>
      <c r="R558" s="22">
        <v>95</v>
      </c>
      <c r="S558" s="23">
        <f t="shared" si="66"/>
        <v>6</v>
      </c>
      <c r="T558" s="22">
        <v>29</v>
      </c>
      <c r="U558" s="22">
        <v>17</v>
      </c>
      <c r="V558" s="24">
        <v>0</v>
      </c>
      <c r="W558" s="24" t="str">
        <f t="shared" si="56"/>
        <v>Calma</v>
      </c>
      <c r="X558" s="24" t="s">
        <v>59</v>
      </c>
      <c r="Y558" s="24">
        <f t="shared" si="68"/>
        <v>45</v>
      </c>
      <c r="Z558" s="25">
        <v>0</v>
      </c>
      <c r="AA558" s="25">
        <f t="shared" si="62"/>
        <v>0</v>
      </c>
      <c r="AB558" s="25">
        <f t="shared" si="63"/>
        <v>0</v>
      </c>
      <c r="AC558" s="25">
        <v>0</v>
      </c>
      <c r="AD558" s="26">
        <v>0</v>
      </c>
      <c r="AN558" s="98" t="s">
        <v>136</v>
      </c>
    </row>
    <row r="559" spans="1:40">
      <c r="A559" s="17">
        <v>43012</v>
      </c>
      <c r="B559" s="18">
        <v>0.33333333333333298</v>
      </c>
      <c r="C559" s="18">
        <v>0.58333333333333304</v>
      </c>
      <c r="D559" s="19">
        <v>21</v>
      </c>
      <c r="E559" s="19">
        <v>21</v>
      </c>
      <c r="F559" s="19">
        <v>22</v>
      </c>
      <c r="G559" s="5">
        <f>INDEX('Carta Psicrométrica'!B$3:AO$49,MATCH(datos!F559,'Carta Psicrométrica'!A$3:A$49,0),MATCH(datos!E559,'Carta Psicrométrica'!B$2:AO$2,0))</f>
        <v>0</v>
      </c>
      <c r="H559" s="20">
        <v>34</v>
      </c>
      <c r="I559" s="20">
        <v>18</v>
      </c>
      <c r="J559" s="6">
        <v>1017.5</v>
      </c>
      <c r="K559" s="6">
        <f t="shared" si="69"/>
        <v>763.125</v>
      </c>
      <c r="L559" s="21">
        <v>21</v>
      </c>
      <c r="M559" s="21">
        <v>21</v>
      </c>
      <c r="N559" s="21">
        <v>21.5</v>
      </c>
      <c r="O559" s="21">
        <v>23</v>
      </c>
      <c r="P559" s="21">
        <v>24</v>
      </c>
      <c r="Q559" s="22">
        <v>95</v>
      </c>
      <c r="R559" s="22">
        <v>92</v>
      </c>
      <c r="S559" s="23">
        <f t="shared" si="66"/>
        <v>3</v>
      </c>
      <c r="T559" s="22">
        <v>28</v>
      </c>
      <c r="U559" s="22">
        <v>17.5</v>
      </c>
      <c r="V559" s="24">
        <v>2</v>
      </c>
      <c r="W559" s="24" t="str">
        <f t="shared" si="56"/>
        <v>Brisa Suave</v>
      </c>
      <c r="X559" s="24" t="s">
        <v>59</v>
      </c>
      <c r="Y559" s="24">
        <f t="shared" si="68"/>
        <v>45</v>
      </c>
      <c r="Z559" s="25">
        <v>0</v>
      </c>
      <c r="AA559" s="25">
        <f t="shared" si="62"/>
        <v>0</v>
      </c>
      <c r="AB559" s="25">
        <f t="shared" si="63"/>
        <v>0</v>
      </c>
      <c r="AC559" s="25">
        <v>0</v>
      </c>
      <c r="AD559" s="26">
        <v>1</v>
      </c>
      <c r="AE559" s="26" t="s">
        <v>76</v>
      </c>
      <c r="AN559" s="98" t="s">
        <v>117</v>
      </c>
    </row>
    <row r="560" spans="1:40">
      <c r="A560" s="17">
        <v>43013</v>
      </c>
      <c r="B560" s="18">
        <v>0.33333333333333298</v>
      </c>
      <c r="C560" s="18">
        <v>0.58333333333333304</v>
      </c>
      <c r="D560" s="19">
        <v>21</v>
      </c>
      <c r="E560" s="19">
        <v>22</v>
      </c>
      <c r="F560" s="19">
        <v>23</v>
      </c>
      <c r="G560" s="5">
        <f>INDEX('Carta Psicrométrica'!B$3:AO$49,MATCH(datos!F560,'Carta Psicrométrica'!A$3:A$49,0),MATCH(datos!E560,'Carta Psicrométrica'!B$2:AO$2,0))</f>
        <v>0</v>
      </c>
      <c r="H560" s="20">
        <v>32</v>
      </c>
      <c r="I560" s="20">
        <v>22</v>
      </c>
      <c r="J560" s="6">
        <v>1018</v>
      </c>
      <c r="K560" s="6">
        <f t="shared" si="69"/>
        <v>763.5</v>
      </c>
      <c r="L560" s="21">
        <v>22</v>
      </c>
      <c r="M560" s="21">
        <v>23</v>
      </c>
      <c r="N560" s="21">
        <v>23</v>
      </c>
      <c r="O560" s="21">
        <v>23</v>
      </c>
      <c r="P560" s="21">
        <v>24</v>
      </c>
      <c r="Q560" s="22">
        <v>92</v>
      </c>
      <c r="R560" s="22">
        <v>87</v>
      </c>
      <c r="S560" s="23">
        <f t="shared" si="66"/>
        <v>5</v>
      </c>
      <c r="T560" s="22">
        <v>30</v>
      </c>
      <c r="U560" s="22">
        <v>21</v>
      </c>
      <c r="V560" s="24">
        <v>2</v>
      </c>
      <c r="W560" s="24" t="str">
        <f t="shared" si="56"/>
        <v>Brisa Suave</v>
      </c>
      <c r="X560" s="24" t="s">
        <v>59</v>
      </c>
      <c r="Y560" s="24">
        <f t="shared" si="68"/>
        <v>45</v>
      </c>
      <c r="Z560" s="25">
        <v>0</v>
      </c>
      <c r="AA560" s="25">
        <f t="shared" si="62"/>
        <v>0</v>
      </c>
      <c r="AB560" s="25">
        <f t="shared" si="63"/>
        <v>0</v>
      </c>
      <c r="AC560" s="25">
        <v>0</v>
      </c>
      <c r="AD560" s="26">
        <v>7</v>
      </c>
      <c r="AE560" s="26" t="s">
        <v>83</v>
      </c>
      <c r="AN560" s="98" t="s">
        <v>136</v>
      </c>
    </row>
    <row r="561" spans="1:40">
      <c r="A561" s="17">
        <v>43014</v>
      </c>
      <c r="B561" s="18">
        <v>0.33333333333333298</v>
      </c>
      <c r="C561" s="18">
        <v>0.58333333333333304</v>
      </c>
      <c r="D561" s="19">
        <v>20</v>
      </c>
      <c r="E561" s="19">
        <v>20</v>
      </c>
      <c r="F561" s="19">
        <v>20</v>
      </c>
      <c r="G561" s="5">
        <f>INDEX('Carta Psicrométrica'!B$3:AO$49,MATCH(datos!F561,'Carta Psicrométrica'!A$3:A$49,0),MATCH(datos!E561,'Carta Psicrométrica'!B$2:AO$2,0))</f>
        <v>0</v>
      </c>
      <c r="H561" s="20">
        <v>36</v>
      </c>
      <c r="I561" s="20">
        <v>21</v>
      </c>
      <c r="J561" s="6">
        <v>1016</v>
      </c>
      <c r="K561" s="6">
        <f t="shared" si="69"/>
        <v>762</v>
      </c>
      <c r="L561" s="21">
        <v>22</v>
      </c>
      <c r="M561" s="21">
        <v>23</v>
      </c>
      <c r="N561" s="21">
        <v>24</v>
      </c>
      <c r="O561" s="21">
        <v>24</v>
      </c>
      <c r="P561" s="21">
        <v>24</v>
      </c>
      <c r="Q561" s="22">
        <v>87</v>
      </c>
      <c r="R561" s="22">
        <v>83</v>
      </c>
      <c r="S561" s="23">
        <f t="shared" si="66"/>
        <v>4.0254000000000048</v>
      </c>
      <c r="T561" s="22">
        <v>32</v>
      </c>
      <c r="U561" s="22">
        <v>21</v>
      </c>
      <c r="V561" s="24">
        <v>0</v>
      </c>
      <c r="W561" s="24" t="str">
        <f t="shared" si="56"/>
        <v>Calma</v>
      </c>
      <c r="X561" s="24" t="s">
        <v>56</v>
      </c>
      <c r="Y561" s="24">
        <f t="shared" si="68"/>
        <v>67.5</v>
      </c>
      <c r="Z561" s="25">
        <v>1E-3</v>
      </c>
      <c r="AA561" s="25">
        <f t="shared" si="62"/>
        <v>0.7874000000000001</v>
      </c>
      <c r="AB561" s="25">
        <f t="shared" si="63"/>
        <v>2.5399999999999999E-2</v>
      </c>
      <c r="AC561" s="25">
        <v>20</v>
      </c>
      <c r="AD561" s="26">
        <v>0</v>
      </c>
      <c r="AN561" s="98" t="s">
        <v>120</v>
      </c>
    </row>
    <row r="562" spans="1:40">
      <c r="A562" s="17">
        <v>43015</v>
      </c>
      <c r="B562" s="18">
        <v>0.33333333333333298</v>
      </c>
      <c r="C562" s="18">
        <v>0.58333333333333304</v>
      </c>
      <c r="D562" s="19">
        <v>18</v>
      </c>
      <c r="E562" s="19">
        <v>11</v>
      </c>
      <c r="F562" s="19">
        <v>19</v>
      </c>
      <c r="G562" s="5">
        <f>INDEX('Carta Psicrométrica'!B$3:AO$49,MATCH(datos!F562,'Carta Psicrométrica'!A$3:A$49,0),MATCH(datos!E562,'Carta Psicrométrica'!B$2:AO$2,0))</f>
        <v>9</v>
      </c>
      <c r="H562" s="20">
        <v>35</v>
      </c>
      <c r="I562" s="20">
        <v>19</v>
      </c>
      <c r="J562" s="6">
        <v>1016.1</v>
      </c>
      <c r="K562" s="6">
        <f t="shared" si="69"/>
        <v>762.07500000000005</v>
      </c>
      <c r="L562" s="21">
        <v>20</v>
      </c>
      <c r="M562" s="21">
        <v>23</v>
      </c>
      <c r="N562" s="21">
        <v>23</v>
      </c>
      <c r="O562" s="21">
        <v>23.1</v>
      </c>
      <c r="P562" s="21">
        <v>24</v>
      </c>
      <c r="Q562" s="22">
        <v>105</v>
      </c>
      <c r="R562" s="22">
        <v>101</v>
      </c>
      <c r="S562" s="23">
        <f t="shared" si="66"/>
        <v>4</v>
      </c>
      <c r="T562" s="22">
        <v>31</v>
      </c>
      <c r="U562" s="22">
        <v>13</v>
      </c>
      <c r="V562" s="24">
        <v>3</v>
      </c>
      <c r="W562" s="24" t="str">
        <f t="shared" si="56"/>
        <v>Brisa Leve</v>
      </c>
      <c r="X562" s="24" t="s">
        <v>60</v>
      </c>
      <c r="Y562" s="24">
        <f t="shared" si="68"/>
        <v>292.5</v>
      </c>
      <c r="Z562" s="25">
        <v>0</v>
      </c>
      <c r="AA562" s="25">
        <f t="shared" si="62"/>
        <v>0</v>
      </c>
      <c r="AB562" s="25">
        <f t="shared" si="63"/>
        <v>0</v>
      </c>
      <c r="AC562" s="25">
        <v>0</v>
      </c>
      <c r="AD562" s="26">
        <v>0</v>
      </c>
      <c r="AN562" s="98" t="s">
        <v>131</v>
      </c>
    </row>
    <row r="563" spans="1:40">
      <c r="A563" s="17">
        <v>43016</v>
      </c>
      <c r="B563" s="18">
        <v>0.33333333333333298</v>
      </c>
      <c r="C563" s="18">
        <v>0.58333333333333304</v>
      </c>
      <c r="D563" s="19">
        <v>12</v>
      </c>
      <c r="E563" s="19">
        <v>11</v>
      </c>
      <c r="F563" s="19">
        <v>14</v>
      </c>
      <c r="G563" s="5">
        <f>INDEX('Carta Psicrométrica'!B$3:AO$49,MATCH(datos!F563,'Carta Psicrométrica'!A$3:A$49,0),MATCH(datos!E563,'Carta Psicrométrica'!B$2:AO$2,0))</f>
        <v>0</v>
      </c>
      <c r="H563" s="20">
        <v>31</v>
      </c>
      <c r="I563" s="20">
        <v>12</v>
      </c>
      <c r="J563" s="6">
        <v>1016</v>
      </c>
      <c r="K563" s="6">
        <f t="shared" si="69"/>
        <v>762</v>
      </c>
      <c r="L563" s="21">
        <v>16</v>
      </c>
      <c r="M563" s="21">
        <v>19</v>
      </c>
      <c r="N563" s="21">
        <v>21</v>
      </c>
      <c r="O563" s="21">
        <v>23</v>
      </c>
      <c r="P563" s="21">
        <v>24</v>
      </c>
      <c r="Q563" s="22">
        <v>101</v>
      </c>
      <c r="R563" s="22">
        <v>95</v>
      </c>
      <c r="S563" s="23">
        <f t="shared" si="66"/>
        <v>6</v>
      </c>
      <c r="T563" s="22">
        <v>21</v>
      </c>
      <c r="U563" s="22">
        <v>13</v>
      </c>
      <c r="V563" s="24">
        <v>0</v>
      </c>
      <c r="W563" s="24" t="str">
        <f t="shared" ref="W563:W626" si="70">IF(V563=0,"Calma",IF(V563=1,"Ventolina",IF(V563=2,"Brisa Suave",IF(V563=3,"Brisa Leve",IF(V563=4,"Brisa Moderada",IF(V563=5,"Brisa Fresca",IF(V563=6,"Brisa Fuerte",IF(V563=7,"Viento Fuerte",IF(V563=8,"Temporal",IF(V563=9,"Temporal Fuerte",IF(V563=10,"Temporal Violento",IF(V563=11,"Temporal Muy Violento",IF(V563=12,"Huracán","N/A")))))))))))))</f>
        <v>Calma</v>
      </c>
      <c r="X563" s="24" t="s">
        <v>60</v>
      </c>
      <c r="Y563" s="24">
        <f t="shared" si="68"/>
        <v>292.5</v>
      </c>
      <c r="Z563" s="25">
        <v>0</v>
      </c>
      <c r="AA563" s="25">
        <f t="shared" si="62"/>
        <v>0</v>
      </c>
      <c r="AB563" s="25">
        <f t="shared" si="63"/>
        <v>0</v>
      </c>
      <c r="AC563" s="25">
        <v>0</v>
      </c>
      <c r="AD563" s="26">
        <v>0</v>
      </c>
      <c r="AN563" s="98" t="s">
        <v>131</v>
      </c>
    </row>
    <row r="564" spans="1:40">
      <c r="A564" s="17">
        <v>43017</v>
      </c>
      <c r="B564" s="18">
        <v>0.34027777777777801</v>
      </c>
      <c r="C564" s="18">
        <v>0.59027777777777801</v>
      </c>
      <c r="D564" s="19">
        <v>20</v>
      </c>
      <c r="E564" s="19">
        <v>16</v>
      </c>
      <c r="F564" s="19">
        <v>20</v>
      </c>
      <c r="G564" s="5">
        <f>INDEX('Carta Psicrométrica'!B$3:AO$49,MATCH(datos!F564,'Carta Psicrométrica'!A$3:A$49,0),MATCH(datos!E564,'Carta Psicrométrica'!B$2:AO$2,0))</f>
        <v>0</v>
      </c>
      <c r="H564" s="20">
        <v>33</v>
      </c>
      <c r="I564" s="20">
        <v>14</v>
      </c>
      <c r="J564" s="6">
        <v>1015</v>
      </c>
      <c r="K564" s="6">
        <f t="shared" si="69"/>
        <v>761.25</v>
      </c>
      <c r="L564" s="21">
        <v>18</v>
      </c>
      <c r="M564" s="21">
        <v>19</v>
      </c>
      <c r="N564" s="21">
        <v>21</v>
      </c>
      <c r="O564" s="21">
        <v>23</v>
      </c>
      <c r="P564" s="21">
        <v>24</v>
      </c>
      <c r="Q564" s="22">
        <v>95</v>
      </c>
      <c r="R564" s="22">
        <v>91</v>
      </c>
      <c r="S564" s="23">
        <f t="shared" si="66"/>
        <v>4</v>
      </c>
      <c r="T564" s="22">
        <v>21</v>
      </c>
      <c r="U564" s="22">
        <v>12</v>
      </c>
      <c r="V564" s="24">
        <v>3</v>
      </c>
      <c r="W564" s="24" t="str">
        <f t="shared" si="70"/>
        <v>Brisa Leve</v>
      </c>
      <c r="X564" s="24" t="s">
        <v>58</v>
      </c>
      <c r="Y564" s="24">
        <f t="shared" si="68"/>
        <v>270</v>
      </c>
      <c r="Z564" s="25">
        <v>0</v>
      </c>
      <c r="AA564" s="25">
        <f t="shared" si="62"/>
        <v>0</v>
      </c>
      <c r="AB564" s="25">
        <f t="shared" si="63"/>
        <v>0</v>
      </c>
      <c r="AC564" s="25">
        <v>0</v>
      </c>
      <c r="AD564" s="26">
        <v>0</v>
      </c>
      <c r="AN564" s="98" t="s">
        <v>137</v>
      </c>
    </row>
    <row r="565" spans="1:40">
      <c r="A565" s="17">
        <v>43018</v>
      </c>
      <c r="B565" s="18">
        <v>0.33333333333333298</v>
      </c>
      <c r="C565" s="18">
        <v>0.58333333333333304</v>
      </c>
      <c r="D565" s="19">
        <v>10</v>
      </c>
      <c r="E565" s="19">
        <v>9</v>
      </c>
      <c r="F565" s="19">
        <v>10</v>
      </c>
      <c r="G565" s="5">
        <f>INDEX('Carta Psicrométrica'!B$3:AO$49,MATCH(datos!F565,'Carta Psicrométrica'!A$3:A$49,0),MATCH(datos!E565,'Carta Psicrométrica'!B$2:AO$2,0))</f>
        <v>0</v>
      </c>
      <c r="H565" s="20">
        <v>31</v>
      </c>
      <c r="I565" s="20">
        <v>9</v>
      </c>
      <c r="J565" s="6">
        <v>1025</v>
      </c>
      <c r="K565" s="6">
        <f t="shared" si="69"/>
        <v>768.75</v>
      </c>
      <c r="L565" s="21">
        <v>15</v>
      </c>
      <c r="M565" s="21">
        <v>18</v>
      </c>
      <c r="N565" s="21">
        <v>20</v>
      </c>
      <c r="O565" s="21">
        <v>22</v>
      </c>
      <c r="P565" s="21">
        <v>22</v>
      </c>
      <c r="Q565" s="22">
        <v>90</v>
      </c>
      <c r="R565" s="22">
        <v>83</v>
      </c>
      <c r="S565" s="23">
        <f t="shared" si="66"/>
        <v>7</v>
      </c>
      <c r="T565" s="22">
        <v>34</v>
      </c>
      <c r="U565" s="22">
        <v>3</v>
      </c>
      <c r="V565" s="24">
        <v>2</v>
      </c>
      <c r="W565" s="24" t="str">
        <f t="shared" si="70"/>
        <v>Brisa Suave</v>
      </c>
      <c r="X565" s="24" t="s">
        <v>65</v>
      </c>
      <c r="Y565" s="24">
        <f t="shared" si="68"/>
        <v>135.5</v>
      </c>
      <c r="Z565" s="25">
        <v>0</v>
      </c>
      <c r="AA565" s="25">
        <f t="shared" si="62"/>
        <v>0</v>
      </c>
      <c r="AB565" s="25">
        <f t="shared" si="63"/>
        <v>0</v>
      </c>
      <c r="AC565" s="25">
        <v>0</v>
      </c>
      <c r="AD565" s="26">
        <v>0</v>
      </c>
      <c r="AN565" s="98" t="s">
        <v>138</v>
      </c>
    </row>
    <row r="566" spans="1:40">
      <c r="A566" s="17">
        <v>43019</v>
      </c>
      <c r="B566" s="18">
        <v>0.33888888888888902</v>
      </c>
      <c r="C566" s="18">
        <v>0.58888888888888902</v>
      </c>
      <c r="D566" s="19">
        <v>11</v>
      </c>
      <c r="E566" s="19">
        <v>11</v>
      </c>
      <c r="F566" s="19">
        <v>16</v>
      </c>
      <c r="G566" s="5">
        <f>INDEX('Carta Psicrométrica'!B$3:AO$49,MATCH(datos!F566,'Carta Psicrométrica'!A$3:A$49,0),MATCH(datos!E566,'Carta Psicrométrica'!B$2:AO$2,0))</f>
        <v>0</v>
      </c>
      <c r="H566" s="20">
        <v>22</v>
      </c>
      <c r="I566" s="20">
        <v>12</v>
      </c>
      <c r="J566" s="6">
        <v>1026</v>
      </c>
      <c r="K566" s="6">
        <f t="shared" si="69"/>
        <v>769.5</v>
      </c>
      <c r="L566" s="21">
        <v>15</v>
      </c>
      <c r="M566" s="21">
        <v>18</v>
      </c>
      <c r="N566" s="21">
        <v>20</v>
      </c>
      <c r="O566" s="21">
        <v>22</v>
      </c>
      <c r="P566" s="21">
        <v>28</v>
      </c>
      <c r="Q566" s="22">
        <v>83</v>
      </c>
      <c r="R566" s="22">
        <v>81</v>
      </c>
      <c r="S566" s="23">
        <f t="shared" si="66"/>
        <v>2</v>
      </c>
      <c r="T566" s="22">
        <v>18</v>
      </c>
      <c r="U566" s="22">
        <v>11</v>
      </c>
      <c r="V566" s="24">
        <v>1</v>
      </c>
      <c r="W566" s="24" t="str">
        <f t="shared" si="70"/>
        <v>Ventolina</v>
      </c>
      <c r="X566" s="24" t="s">
        <v>59</v>
      </c>
      <c r="Y566" s="24">
        <f t="shared" si="68"/>
        <v>45</v>
      </c>
      <c r="Z566" s="25">
        <v>0</v>
      </c>
      <c r="AA566" s="25">
        <f t="shared" si="62"/>
        <v>0</v>
      </c>
      <c r="AB566" s="25">
        <f t="shared" si="63"/>
        <v>0</v>
      </c>
      <c r="AC566" s="25">
        <v>0</v>
      </c>
      <c r="AD566" s="26">
        <v>0</v>
      </c>
      <c r="AN566" s="98" t="s">
        <v>139</v>
      </c>
    </row>
    <row r="567" spans="1:40">
      <c r="A567" s="17">
        <v>43020</v>
      </c>
      <c r="B567" s="18">
        <v>0.33333333333333298</v>
      </c>
      <c r="C567" s="18">
        <v>0.58333333333333304</v>
      </c>
      <c r="D567" s="19">
        <v>14</v>
      </c>
      <c r="E567" s="19">
        <v>17</v>
      </c>
      <c r="F567" s="19">
        <v>21</v>
      </c>
      <c r="G567" s="5">
        <f>INDEX('Carta Psicrométrica'!B$3:AO$49,MATCH(datos!F567,'Carta Psicrométrica'!A$3:A$49,0),MATCH(datos!E567,'Carta Psicrométrica'!B$2:AO$2,0))</f>
        <v>0</v>
      </c>
      <c r="H567" s="20">
        <v>29</v>
      </c>
      <c r="I567" s="20">
        <v>27</v>
      </c>
      <c r="J567" s="6">
        <v>1025</v>
      </c>
      <c r="K567" s="6">
        <f t="shared" si="69"/>
        <v>768.75</v>
      </c>
      <c r="L567" s="21">
        <v>16</v>
      </c>
      <c r="M567" s="21">
        <v>18</v>
      </c>
      <c r="N567" s="21">
        <v>19</v>
      </c>
      <c r="O567" s="21">
        <v>21</v>
      </c>
      <c r="P567" s="21">
        <v>23</v>
      </c>
      <c r="Q567" s="22">
        <v>80</v>
      </c>
      <c r="R567" s="22">
        <v>76</v>
      </c>
      <c r="S567" s="23">
        <f t="shared" si="66"/>
        <v>4</v>
      </c>
      <c r="T567" s="22">
        <v>19</v>
      </c>
      <c r="U567" s="22">
        <v>10.1</v>
      </c>
      <c r="V567" s="24">
        <v>0</v>
      </c>
      <c r="W567" s="24" t="str">
        <f t="shared" si="70"/>
        <v>Calma</v>
      </c>
      <c r="X567" s="24" t="s">
        <v>65</v>
      </c>
      <c r="Y567" s="24">
        <f t="shared" si="68"/>
        <v>135.5</v>
      </c>
      <c r="Z567" s="25">
        <v>0</v>
      </c>
      <c r="AA567" s="25">
        <f t="shared" si="62"/>
        <v>0</v>
      </c>
      <c r="AB567" s="25">
        <f t="shared" si="63"/>
        <v>0</v>
      </c>
      <c r="AC567" s="25">
        <v>0</v>
      </c>
      <c r="AD567" s="26">
        <v>0</v>
      </c>
      <c r="AN567" s="98" t="s">
        <v>138</v>
      </c>
    </row>
    <row r="568" spans="1:40">
      <c r="A568" s="17">
        <v>43021</v>
      </c>
      <c r="B568" s="18">
        <v>0.33333333333333298</v>
      </c>
      <c r="C568" s="18">
        <v>0.58333333333333304</v>
      </c>
      <c r="D568" s="19">
        <v>18</v>
      </c>
      <c r="E568" s="19">
        <v>28</v>
      </c>
      <c r="F568" s="19">
        <v>21</v>
      </c>
      <c r="G568" s="5">
        <f>INDEX('Carta Psicrométrica'!B$3:AO$49,MATCH(datos!F568,'Carta Psicrométrica'!A$3:A$49,0),MATCH(datos!E568,'Carta Psicrométrica'!B$2:AO$2,0))</f>
        <v>0</v>
      </c>
      <c r="H568" s="20">
        <v>32</v>
      </c>
      <c r="I568" s="20">
        <v>17</v>
      </c>
      <c r="J568" s="6">
        <v>1020</v>
      </c>
      <c r="K568" s="6">
        <f t="shared" si="69"/>
        <v>765</v>
      </c>
      <c r="L568" s="21">
        <v>19</v>
      </c>
      <c r="M568" s="21">
        <v>19</v>
      </c>
      <c r="N568" s="21">
        <v>20</v>
      </c>
      <c r="O568" s="21">
        <v>21</v>
      </c>
      <c r="P568" s="21">
        <v>24</v>
      </c>
      <c r="Q568" s="22">
        <v>76</v>
      </c>
      <c r="R568" s="22">
        <v>76</v>
      </c>
      <c r="S568" s="23">
        <f t="shared" si="66"/>
        <v>0</v>
      </c>
      <c r="T568" s="22">
        <v>23</v>
      </c>
      <c r="U568" s="22">
        <v>14</v>
      </c>
      <c r="V568" s="24">
        <v>1</v>
      </c>
      <c r="W568" s="24" t="str">
        <f t="shared" si="70"/>
        <v>Ventolina</v>
      </c>
      <c r="X568" s="24" t="s">
        <v>53</v>
      </c>
      <c r="Y568" s="24">
        <f t="shared" si="68"/>
        <v>22.5</v>
      </c>
      <c r="Z568" s="25">
        <v>0</v>
      </c>
      <c r="AA568" s="25">
        <f t="shared" si="62"/>
        <v>0</v>
      </c>
      <c r="AB568" s="25">
        <f t="shared" si="63"/>
        <v>0</v>
      </c>
      <c r="AC568" s="25">
        <v>0</v>
      </c>
      <c r="AD568" s="26">
        <v>3</v>
      </c>
      <c r="AE568" s="26" t="s">
        <v>102</v>
      </c>
      <c r="AN568" s="98" t="s">
        <v>132</v>
      </c>
    </row>
    <row r="569" spans="1:40">
      <c r="A569" s="17">
        <v>43022</v>
      </c>
      <c r="B569" s="18">
        <v>0.33750000000000002</v>
      </c>
      <c r="C569" s="18">
        <v>0.58750000000000002</v>
      </c>
      <c r="D569" s="19">
        <v>21</v>
      </c>
      <c r="E569" s="19">
        <v>20</v>
      </c>
      <c r="F569" s="19">
        <v>23</v>
      </c>
      <c r="G569" s="5">
        <f>INDEX('Carta Psicrométrica'!B$3:AO$49,MATCH(datos!F569,'Carta Psicrométrica'!A$3:A$49,0),MATCH(datos!E569,'Carta Psicrométrica'!B$2:AO$2,0))</f>
        <v>0</v>
      </c>
      <c r="H569" s="20">
        <v>34</v>
      </c>
      <c r="I569" s="20">
        <v>20</v>
      </c>
      <c r="J569" s="6">
        <v>1018</v>
      </c>
      <c r="K569" s="6">
        <f t="shared" si="69"/>
        <v>763.5</v>
      </c>
      <c r="L569" s="21">
        <v>20</v>
      </c>
      <c r="M569" s="21">
        <v>20</v>
      </c>
      <c r="N569" s="21">
        <v>20.5</v>
      </c>
      <c r="O569" s="21">
        <v>21</v>
      </c>
      <c r="P569" s="21">
        <v>23</v>
      </c>
      <c r="Q569" s="22">
        <v>112</v>
      </c>
      <c r="R569" s="22">
        <v>108</v>
      </c>
      <c r="S569" s="23">
        <f t="shared" si="66"/>
        <v>4</v>
      </c>
      <c r="T569" s="22">
        <v>28</v>
      </c>
      <c r="U569" s="22">
        <v>17</v>
      </c>
      <c r="V569" s="24">
        <v>0</v>
      </c>
      <c r="W569" s="24" t="str">
        <f t="shared" si="70"/>
        <v>Calma</v>
      </c>
      <c r="X569" s="24" t="s">
        <v>58</v>
      </c>
      <c r="Y569" s="24">
        <f t="shared" si="68"/>
        <v>270</v>
      </c>
      <c r="Z569" s="25">
        <v>0</v>
      </c>
      <c r="AA569" s="25">
        <f t="shared" ref="AA569:AA600" si="71">AC569*0.03937</f>
        <v>0</v>
      </c>
      <c r="AB569" s="25">
        <f t="shared" ref="AB569:AB600" si="72">Z569*25.4</f>
        <v>0</v>
      </c>
      <c r="AC569" s="25">
        <v>0</v>
      </c>
      <c r="AD569" s="26">
        <v>7</v>
      </c>
      <c r="AE569" s="26" t="s">
        <v>83</v>
      </c>
      <c r="AN569" s="98" t="s">
        <v>125</v>
      </c>
    </row>
    <row r="570" spans="1:40">
      <c r="A570" s="17">
        <v>43023</v>
      </c>
      <c r="B570" s="18">
        <v>0.34027777777777801</v>
      </c>
      <c r="C570" s="18">
        <v>0.59027777777777801</v>
      </c>
      <c r="D570" s="19">
        <v>14</v>
      </c>
      <c r="E570" s="19">
        <v>10</v>
      </c>
      <c r="F570" s="19">
        <v>16</v>
      </c>
      <c r="G570" s="5">
        <f>INDEX('Carta Psicrométrica'!B$3:AO$49,MATCH(datos!F570,'Carta Psicrométrica'!A$3:A$49,0),MATCH(datos!E570,'Carta Psicrométrica'!B$2:AO$2,0))</f>
        <v>7</v>
      </c>
      <c r="H570" s="20">
        <v>33</v>
      </c>
      <c r="I570" s="20">
        <v>25</v>
      </c>
      <c r="J570" s="6">
        <v>1026</v>
      </c>
      <c r="K570" s="6">
        <f t="shared" si="69"/>
        <v>769.5</v>
      </c>
      <c r="L570" s="21">
        <v>18</v>
      </c>
      <c r="M570" s="21">
        <v>20</v>
      </c>
      <c r="N570" s="21">
        <v>20</v>
      </c>
      <c r="O570" s="21">
        <v>22</v>
      </c>
      <c r="P570" s="21">
        <v>23</v>
      </c>
      <c r="Q570" s="22">
        <v>108</v>
      </c>
      <c r="R570" s="22">
        <v>103</v>
      </c>
      <c r="S570" s="23">
        <f t="shared" si="66"/>
        <v>5</v>
      </c>
      <c r="T570" s="22">
        <v>26</v>
      </c>
      <c r="U570" s="22">
        <v>14</v>
      </c>
      <c r="V570" s="24">
        <v>3</v>
      </c>
      <c r="W570" s="24" t="str">
        <f t="shared" si="70"/>
        <v>Brisa Leve</v>
      </c>
      <c r="X570" s="24" t="s">
        <v>59</v>
      </c>
      <c r="Y570" s="24">
        <f t="shared" si="68"/>
        <v>45</v>
      </c>
      <c r="Z570" s="25">
        <v>0</v>
      </c>
      <c r="AA570" s="25">
        <f t="shared" si="71"/>
        <v>0</v>
      </c>
      <c r="AB570" s="25">
        <f t="shared" si="72"/>
        <v>0</v>
      </c>
      <c r="AC570" s="25">
        <v>0</v>
      </c>
      <c r="AD570" s="26">
        <v>0</v>
      </c>
      <c r="AN570" s="98" t="s">
        <v>125</v>
      </c>
    </row>
    <row r="571" spans="1:40">
      <c r="A571" s="17">
        <v>43024</v>
      </c>
      <c r="B571" s="18">
        <v>0.33333333333333298</v>
      </c>
      <c r="C571" s="18">
        <v>0.58333333333333304</v>
      </c>
      <c r="D571" s="19">
        <v>15</v>
      </c>
      <c r="E571" s="19">
        <v>10</v>
      </c>
      <c r="F571" s="19">
        <v>15</v>
      </c>
      <c r="G571" s="5">
        <f>INDEX('Carta Psicrométrica'!B$3:AO$49,MATCH(datos!F571,'Carta Psicrométrica'!A$3:A$49,0),MATCH(datos!E571,'Carta Psicrométrica'!B$2:AO$2,0))</f>
        <v>4</v>
      </c>
      <c r="H571" s="20">
        <v>25</v>
      </c>
      <c r="I571" s="20">
        <v>12.5</v>
      </c>
      <c r="J571" s="6">
        <v>1028</v>
      </c>
      <c r="K571" s="6">
        <f t="shared" si="69"/>
        <v>771</v>
      </c>
      <c r="L571" s="21">
        <v>15</v>
      </c>
      <c r="M571" s="21">
        <v>18</v>
      </c>
      <c r="N571" s="21">
        <v>20</v>
      </c>
      <c r="O571" s="21">
        <v>21</v>
      </c>
      <c r="P571" s="21">
        <v>22</v>
      </c>
      <c r="Q571" s="22">
        <v>103</v>
      </c>
      <c r="R571" s="22">
        <v>96</v>
      </c>
      <c r="S571" s="23">
        <f t="shared" si="66"/>
        <v>7</v>
      </c>
      <c r="T571" s="22">
        <v>18</v>
      </c>
      <c r="U571" s="22">
        <v>11</v>
      </c>
      <c r="V571" s="24">
        <v>3</v>
      </c>
      <c r="W571" s="24" t="str">
        <f t="shared" si="70"/>
        <v>Brisa Leve</v>
      </c>
      <c r="X571" s="24" t="s">
        <v>59</v>
      </c>
      <c r="Y571" s="24">
        <f t="shared" si="68"/>
        <v>45</v>
      </c>
      <c r="Z571" s="25">
        <v>0</v>
      </c>
      <c r="AA571" s="25">
        <f t="shared" si="71"/>
        <v>0</v>
      </c>
      <c r="AB571" s="25">
        <f t="shared" si="72"/>
        <v>0</v>
      </c>
      <c r="AC571" s="25">
        <v>0</v>
      </c>
      <c r="AD571" s="26">
        <v>0</v>
      </c>
      <c r="AN571" s="98" t="s">
        <v>115</v>
      </c>
    </row>
    <row r="572" spans="1:40">
      <c r="A572" s="17">
        <v>43025</v>
      </c>
      <c r="B572" s="18">
        <v>0.33333333333333298</v>
      </c>
      <c r="C572" s="18">
        <v>0.58333333333333304</v>
      </c>
      <c r="D572" s="19">
        <v>18</v>
      </c>
      <c r="E572" s="19">
        <v>11</v>
      </c>
      <c r="F572" s="19">
        <v>15</v>
      </c>
      <c r="G572" s="5">
        <f>INDEX('Carta Psicrométrica'!B$3:AO$49,MATCH(datos!F572,'Carta Psicrométrica'!A$3:A$49,0),MATCH(datos!E572,'Carta Psicrométrica'!B$2:AO$2,0))</f>
        <v>0</v>
      </c>
      <c r="H572" s="20">
        <v>28</v>
      </c>
      <c r="I572" s="20">
        <v>14</v>
      </c>
      <c r="J572" s="6">
        <v>1026</v>
      </c>
      <c r="K572" s="6">
        <f t="shared" si="69"/>
        <v>769.5</v>
      </c>
      <c r="L572" s="21">
        <v>15</v>
      </c>
      <c r="M572" s="21">
        <v>17</v>
      </c>
      <c r="N572" s="21">
        <v>19</v>
      </c>
      <c r="O572" s="21">
        <v>21</v>
      </c>
      <c r="P572" s="21">
        <v>22</v>
      </c>
      <c r="Q572" s="22">
        <v>96</v>
      </c>
      <c r="R572" s="22">
        <v>97</v>
      </c>
      <c r="S572" s="23">
        <f t="shared" si="66"/>
        <v>-1</v>
      </c>
      <c r="T572" s="22">
        <v>16</v>
      </c>
      <c r="U572" s="22">
        <v>10</v>
      </c>
      <c r="V572" s="24">
        <v>2</v>
      </c>
      <c r="W572" s="24" t="str">
        <f t="shared" si="70"/>
        <v>Brisa Suave</v>
      </c>
      <c r="X572" s="24" t="s">
        <v>59</v>
      </c>
      <c r="Y572" s="24">
        <f t="shared" si="68"/>
        <v>45</v>
      </c>
      <c r="Z572" s="25">
        <v>0</v>
      </c>
      <c r="AA572" s="25">
        <f t="shared" si="71"/>
        <v>0</v>
      </c>
      <c r="AB572" s="25">
        <f t="shared" si="72"/>
        <v>0</v>
      </c>
      <c r="AC572" s="25">
        <v>0</v>
      </c>
      <c r="AD572" s="26">
        <v>0</v>
      </c>
      <c r="AN572" s="98" t="s">
        <v>132</v>
      </c>
    </row>
    <row r="573" spans="1:40">
      <c r="A573" s="17">
        <v>43026</v>
      </c>
      <c r="B573" s="18">
        <v>0.33333333333333298</v>
      </c>
      <c r="C573" s="18">
        <v>0.58333333333333304</v>
      </c>
      <c r="D573" s="19">
        <v>16</v>
      </c>
      <c r="E573" s="19">
        <v>15</v>
      </c>
      <c r="F573" s="19">
        <v>18</v>
      </c>
      <c r="G573" s="5">
        <f>INDEX('Carta Psicrométrica'!B$3:AO$49,MATCH(datos!F573,'Carta Psicrométrica'!A$3:A$49,0),MATCH(datos!E573,'Carta Psicrométrica'!B$2:AO$2,0))</f>
        <v>0</v>
      </c>
      <c r="H573" s="20">
        <v>31</v>
      </c>
      <c r="I573" s="20">
        <v>14</v>
      </c>
      <c r="J573" s="6">
        <v>1026</v>
      </c>
      <c r="K573" s="6">
        <f t="shared" si="69"/>
        <v>769.5</v>
      </c>
      <c r="L573" s="21">
        <v>16</v>
      </c>
      <c r="M573" s="21">
        <v>18</v>
      </c>
      <c r="N573" s="21">
        <v>19</v>
      </c>
      <c r="O573" s="21">
        <v>20</v>
      </c>
      <c r="P573" s="21">
        <v>22</v>
      </c>
      <c r="Q573" s="22">
        <v>97</v>
      </c>
      <c r="R573" s="22">
        <v>92</v>
      </c>
      <c r="S573" s="23">
        <f t="shared" si="66"/>
        <v>5</v>
      </c>
      <c r="T573" s="22">
        <v>19</v>
      </c>
      <c r="U573" s="22">
        <v>12</v>
      </c>
      <c r="V573" s="24">
        <v>1</v>
      </c>
      <c r="W573" s="24" t="str">
        <f t="shared" si="70"/>
        <v>Ventolina</v>
      </c>
      <c r="X573" s="24" t="s">
        <v>59</v>
      </c>
      <c r="Y573" s="24">
        <f t="shared" si="68"/>
        <v>45</v>
      </c>
      <c r="Z573" s="25">
        <v>0</v>
      </c>
      <c r="AA573" s="25">
        <f t="shared" si="71"/>
        <v>0</v>
      </c>
      <c r="AB573" s="25">
        <f t="shared" si="72"/>
        <v>0</v>
      </c>
      <c r="AC573" s="25">
        <v>0</v>
      </c>
      <c r="AD573" s="26">
        <v>7</v>
      </c>
      <c r="AE573" s="26" t="s">
        <v>74</v>
      </c>
      <c r="AN573" s="98" t="s">
        <v>133</v>
      </c>
    </row>
    <row r="574" spans="1:40">
      <c r="A574" s="17">
        <v>43027</v>
      </c>
      <c r="B574" s="18">
        <v>0.34166666666666701</v>
      </c>
      <c r="C574" s="18">
        <v>0.59166666666666701</v>
      </c>
      <c r="D574" s="19">
        <v>18</v>
      </c>
      <c r="E574" s="19">
        <v>17</v>
      </c>
      <c r="F574" s="19">
        <v>20</v>
      </c>
      <c r="G574" s="5">
        <f>INDEX('Carta Psicrométrica'!B$3:AO$49,MATCH(datos!F574,'Carta Psicrométrica'!A$3:A$49,0),MATCH(datos!E574,'Carta Psicrométrica'!B$2:AO$2,0))</f>
        <v>0</v>
      </c>
      <c r="H574" s="20">
        <v>31</v>
      </c>
      <c r="I574" s="20">
        <v>17</v>
      </c>
      <c r="J574" s="6">
        <v>1020</v>
      </c>
      <c r="K574" s="6">
        <f t="shared" si="69"/>
        <v>765</v>
      </c>
      <c r="L574" s="21">
        <v>19</v>
      </c>
      <c r="M574" s="21">
        <v>20</v>
      </c>
      <c r="N574" s="21">
        <v>20</v>
      </c>
      <c r="O574" s="21">
        <v>21</v>
      </c>
      <c r="P574" s="21">
        <v>22</v>
      </c>
      <c r="Q574" s="22">
        <v>92</v>
      </c>
      <c r="R574" s="22">
        <v>89</v>
      </c>
      <c r="S574" s="23">
        <f t="shared" si="66"/>
        <v>3.2540000000000049</v>
      </c>
      <c r="T574" s="22">
        <v>20</v>
      </c>
      <c r="U574" s="22">
        <v>14</v>
      </c>
      <c r="V574" s="24">
        <v>1</v>
      </c>
      <c r="W574" s="24" t="str">
        <f t="shared" si="70"/>
        <v>Ventolina</v>
      </c>
      <c r="X574" s="24" t="s">
        <v>59</v>
      </c>
      <c r="Y574" s="24">
        <f t="shared" si="68"/>
        <v>45</v>
      </c>
      <c r="Z574" s="25">
        <v>0.01</v>
      </c>
      <c r="AA574" s="25">
        <f t="shared" si="71"/>
        <v>1.1811E-2</v>
      </c>
      <c r="AB574" s="25">
        <f t="shared" si="72"/>
        <v>0.254</v>
      </c>
      <c r="AC574" s="25">
        <v>0.3</v>
      </c>
      <c r="AD574" s="26">
        <v>5</v>
      </c>
      <c r="AE574" s="26" t="s">
        <v>93</v>
      </c>
      <c r="AN574" s="98" t="s">
        <v>140</v>
      </c>
    </row>
    <row r="575" spans="1:40">
      <c r="A575" s="17">
        <v>43028</v>
      </c>
      <c r="B575" s="18">
        <v>0.33333333333333298</v>
      </c>
      <c r="C575" s="18">
        <v>0.58333333333333304</v>
      </c>
      <c r="D575" s="19">
        <v>14</v>
      </c>
      <c r="E575" s="19">
        <v>15</v>
      </c>
      <c r="F575" s="19">
        <v>16</v>
      </c>
      <c r="G575" s="5">
        <f>INDEX('Carta Psicrométrica'!B$3:AO$49,MATCH(datos!F575,'Carta Psicrométrica'!A$3:A$49,0),MATCH(datos!E575,'Carta Psicrométrica'!B$2:AO$2,0))</f>
        <v>0</v>
      </c>
      <c r="H575" s="20">
        <v>32</v>
      </c>
      <c r="I575" s="20">
        <v>14</v>
      </c>
      <c r="J575" s="6">
        <v>1018</v>
      </c>
      <c r="K575" s="6">
        <f t="shared" si="69"/>
        <v>763.5</v>
      </c>
      <c r="L575" s="21">
        <v>17</v>
      </c>
      <c r="M575" s="21">
        <v>19</v>
      </c>
      <c r="N575" s="21">
        <v>20</v>
      </c>
      <c r="O575" s="21">
        <v>20.5</v>
      </c>
      <c r="P575" s="21">
        <v>22</v>
      </c>
      <c r="Q575" s="22">
        <v>89</v>
      </c>
      <c r="R575" s="22">
        <v>87</v>
      </c>
      <c r="S575" s="23">
        <f t="shared" si="66"/>
        <v>2.2540000000000049</v>
      </c>
      <c r="T575" s="22">
        <v>22</v>
      </c>
      <c r="U575" s="22">
        <v>14</v>
      </c>
      <c r="V575" s="24">
        <v>2</v>
      </c>
      <c r="W575" s="24" t="str">
        <f t="shared" si="70"/>
        <v>Brisa Suave</v>
      </c>
      <c r="X575" s="24" t="s">
        <v>47</v>
      </c>
      <c r="Y575" s="24">
        <f t="shared" si="68"/>
        <v>315</v>
      </c>
      <c r="Z575" s="25">
        <v>0.01</v>
      </c>
      <c r="AA575" s="25">
        <f t="shared" si="71"/>
        <v>3.9370000000000002E-2</v>
      </c>
      <c r="AB575" s="25">
        <f t="shared" si="72"/>
        <v>0.254</v>
      </c>
      <c r="AC575" s="25">
        <v>1</v>
      </c>
      <c r="AD575" s="26">
        <v>4</v>
      </c>
      <c r="AE575" s="26" t="s">
        <v>94</v>
      </c>
      <c r="AN575" s="98" t="s">
        <v>117</v>
      </c>
    </row>
    <row r="576" spans="1:40">
      <c r="A576" s="17">
        <v>43029</v>
      </c>
      <c r="B576" s="18">
        <v>0.33333333333333298</v>
      </c>
      <c r="C576" s="18">
        <v>0.58333333333333304</v>
      </c>
      <c r="D576" s="19">
        <v>18</v>
      </c>
      <c r="E576" s="19">
        <v>15</v>
      </c>
      <c r="F576" s="19">
        <v>19</v>
      </c>
      <c r="G576" s="5">
        <f>INDEX('Carta Psicrométrica'!B$3:AO$49,MATCH(datos!F576,'Carta Psicrométrica'!A$3:A$49,0),MATCH(datos!E576,'Carta Psicrométrica'!B$2:AO$2,0))</f>
        <v>0</v>
      </c>
      <c r="H576" s="20">
        <v>31</v>
      </c>
      <c r="I576" s="20">
        <v>25</v>
      </c>
      <c r="J576" s="6">
        <v>1015</v>
      </c>
      <c r="K576" s="6">
        <f t="shared" si="69"/>
        <v>761.25</v>
      </c>
      <c r="L576" s="21">
        <v>17</v>
      </c>
      <c r="M576" s="21">
        <v>19</v>
      </c>
      <c r="N576" s="21">
        <v>20</v>
      </c>
      <c r="O576" s="21">
        <v>20</v>
      </c>
      <c r="P576" s="21">
        <v>22</v>
      </c>
      <c r="Q576" s="22">
        <v>110</v>
      </c>
      <c r="R576" s="22">
        <v>103</v>
      </c>
      <c r="S576" s="23">
        <f t="shared" si="66"/>
        <v>7</v>
      </c>
      <c r="T576" s="22">
        <v>25</v>
      </c>
      <c r="U576" s="22">
        <v>13</v>
      </c>
      <c r="V576" s="24">
        <v>0</v>
      </c>
      <c r="W576" s="24" t="str">
        <f t="shared" si="70"/>
        <v>Calma</v>
      </c>
      <c r="X576" s="24" t="s">
        <v>66</v>
      </c>
      <c r="Y576" s="24">
        <f t="shared" si="68"/>
        <v>225</v>
      </c>
      <c r="Z576" s="25">
        <v>0</v>
      </c>
      <c r="AA576" s="25">
        <f t="shared" si="71"/>
        <v>0</v>
      </c>
      <c r="AB576" s="25">
        <f t="shared" si="72"/>
        <v>0</v>
      </c>
      <c r="AC576" s="25">
        <v>0</v>
      </c>
      <c r="AD576" s="26">
        <v>1</v>
      </c>
      <c r="AE576" s="26" t="s">
        <v>78</v>
      </c>
      <c r="AN576" s="98" t="s">
        <v>136</v>
      </c>
    </row>
    <row r="577" spans="1:40">
      <c r="A577" s="17">
        <v>43030</v>
      </c>
      <c r="B577" s="18">
        <v>0.33333333333333298</v>
      </c>
      <c r="C577" s="18">
        <v>0.58333333333333304</v>
      </c>
      <c r="D577" s="19">
        <v>14</v>
      </c>
      <c r="E577" s="19">
        <v>9</v>
      </c>
      <c r="F577" s="19">
        <v>16</v>
      </c>
      <c r="G577" s="5">
        <f>INDEX('Carta Psicrométrica'!B$3:AO$49,MATCH(datos!F577,'Carta Psicrométrica'!A$3:A$49,0),MATCH(datos!E577,'Carta Psicrométrica'!B$2:AO$2,0))</f>
        <v>15</v>
      </c>
      <c r="H577" s="20">
        <v>27</v>
      </c>
      <c r="I577" s="20">
        <v>15</v>
      </c>
      <c r="J577" s="6">
        <v>1024</v>
      </c>
      <c r="K577" s="6">
        <f t="shared" si="69"/>
        <v>768</v>
      </c>
      <c r="L577" s="21">
        <v>16</v>
      </c>
      <c r="M577" s="21">
        <v>18</v>
      </c>
      <c r="N577" s="21">
        <v>19</v>
      </c>
      <c r="O577" s="21">
        <v>20</v>
      </c>
      <c r="P577" s="21">
        <v>22</v>
      </c>
      <c r="Q577" s="22">
        <v>103</v>
      </c>
      <c r="R577" s="22">
        <v>98</v>
      </c>
      <c r="S577" s="23">
        <f t="shared" ref="S577:S607" si="73">IF(AB577=0,Q577-R577,Q577-(R577-AB577))</f>
        <v>5</v>
      </c>
      <c r="T577" s="22">
        <v>20</v>
      </c>
      <c r="U577" s="22">
        <v>11</v>
      </c>
      <c r="V577" s="24">
        <v>3</v>
      </c>
      <c r="W577" s="24" t="str">
        <f t="shared" si="70"/>
        <v>Brisa Leve</v>
      </c>
      <c r="X577" s="24" t="s">
        <v>47</v>
      </c>
      <c r="Y577" s="24">
        <f t="shared" si="68"/>
        <v>315</v>
      </c>
      <c r="Z577" s="25">
        <v>0</v>
      </c>
      <c r="AA577" s="25">
        <f t="shared" si="71"/>
        <v>0</v>
      </c>
      <c r="AB577" s="25">
        <f t="shared" si="72"/>
        <v>0</v>
      </c>
      <c r="AC577" s="25">
        <v>0</v>
      </c>
      <c r="AD577" s="26">
        <v>0</v>
      </c>
      <c r="AN577" s="98" t="s">
        <v>133</v>
      </c>
    </row>
    <row r="578" spans="1:40">
      <c r="A578" s="17">
        <v>43031</v>
      </c>
      <c r="B578" s="18">
        <v>0.34027777777777801</v>
      </c>
      <c r="C578" s="18">
        <v>0.59027777777777801</v>
      </c>
      <c r="D578" s="19">
        <v>11</v>
      </c>
      <c r="E578" s="19">
        <v>9</v>
      </c>
      <c r="F578" s="19">
        <v>14</v>
      </c>
      <c r="G578" s="5">
        <f>INDEX('Carta Psicrométrica'!B$3:AO$49,MATCH(datos!F578,'Carta Psicrométrica'!A$3:A$49,0),MATCH(datos!E578,'Carta Psicrométrica'!B$2:AO$2,0))</f>
        <v>9</v>
      </c>
      <c r="H578" s="20">
        <v>28</v>
      </c>
      <c r="I578" s="20">
        <v>10</v>
      </c>
      <c r="J578" s="6">
        <v>1026</v>
      </c>
      <c r="K578" s="6">
        <f t="shared" si="69"/>
        <v>769.5</v>
      </c>
      <c r="L578" s="21">
        <v>14</v>
      </c>
      <c r="M578" s="21">
        <v>16</v>
      </c>
      <c r="N578" s="21">
        <v>18.5</v>
      </c>
      <c r="O578" s="21">
        <v>20</v>
      </c>
      <c r="P578" s="21">
        <v>22</v>
      </c>
      <c r="Q578" s="22">
        <v>98</v>
      </c>
      <c r="R578" s="22">
        <v>94</v>
      </c>
      <c r="S578" s="23">
        <f t="shared" si="73"/>
        <v>4</v>
      </c>
      <c r="T578" s="22">
        <v>15</v>
      </c>
      <c r="U578" s="22">
        <v>9</v>
      </c>
      <c r="V578" s="24">
        <v>1</v>
      </c>
      <c r="W578" s="24" t="str">
        <f t="shared" si="70"/>
        <v>Ventolina</v>
      </c>
      <c r="X578" s="24" t="s">
        <v>59</v>
      </c>
      <c r="Y578" s="24">
        <f t="shared" si="68"/>
        <v>45</v>
      </c>
      <c r="Z578" s="25">
        <v>0</v>
      </c>
      <c r="AA578" s="25">
        <f t="shared" si="71"/>
        <v>0</v>
      </c>
      <c r="AB578" s="25">
        <f t="shared" si="72"/>
        <v>0</v>
      </c>
      <c r="AC578" s="25">
        <v>0</v>
      </c>
      <c r="AD578" s="26">
        <v>0</v>
      </c>
      <c r="AN578" s="98" t="s">
        <v>137</v>
      </c>
    </row>
    <row r="579" spans="1:40">
      <c r="A579" s="17">
        <v>43032</v>
      </c>
      <c r="B579" s="18">
        <v>0.33333333333333298</v>
      </c>
      <c r="C579" s="18">
        <v>0.58333333333333304</v>
      </c>
      <c r="D579" s="19">
        <v>11</v>
      </c>
      <c r="E579" s="19">
        <v>10</v>
      </c>
      <c r="F579" s="19">
        <v>15</v>
      </c>
      <c r="G579" s="5">
        <f>INDEX('Carta Psicrométrica'!B$3:AO$49,MATCH(datos!F579,'Carta Psicrométrica'!A$3:A$49,0),MATCH(datos!E579,'Carta Psicrométrica'!B$2:AO$2,0))</f>
        <v>4</v>
      </c>
      <c r="H579" s="20">
        <v>30</v>
      </c>
      <c r="I579" s="20">
        <v>11</v>
      </c>
      <c r="J579" s="6">
        <v>1030</v>
      </c>
      <c r="K579" s="6">
        <f t="shared" si="69"/>
        <v>772.5</v>
      </c>
      <c r="L579" s="21">
        <v>14</v>
      </c>
      <c r="M579" s="21">
        <v>16</v>
      </c>
      <c r="N579" s="21">
        <v>17</v>
      </c>
      <c r="O579" s="21">
        <v>20</v>
      </c>
      <c r="P579" s="21">
        <v>21</v>
      </c>
      <c r="Q579" s="22">
        <v>94</v>
      </c>
      <c r="R579" s="22">
        <v>91</v>
      </c>
      <c r="S579" s="23">
        <f t="shared" si="73"/>
        <v>3</v>
      </c>
      <c r="T579" s="22">
        <v>15</v>
      </c>
      <c r="U579" s="22">
        <v>8</v>
      </c>
      <c r="V579" s="24">
        <v>2</v>
      </c>
      <c r="W579" s="24" t="str">
        <f t="shared" si="70"/>
        <v>Brisa Suave</v>
      </c>
      <c r="X579" s="24" t="s">
        <v>47</v>
      </c>
      <c r="Y579" s="24">
        <f t="shared" si="68"/>
        <v>315</v>
      </c>
      <c r="Z579" s="25">
        <v>0</v>
      </c>
      <c r="AA579" s="25">
        <f t="shared" si="71"/>
        <v>0</v>
      </c>
      <c r="AB579" s="25">
        <f t="shared" si="72"/>
        <v>0</v>
      </c>
      <c r="AC579" s="25">
        <v>0</v>
      </c>
      <c r="AD579" s="26">
        <v>0</v>
      </c>
      <c r="AN579" s="98" t="s">
        <v>136</v>
      </c>
    </row>
    <row r="580" spans="1:40">
      <c r="A580" s="17">
        <v>43033</v>
      </c>
      <c r="B580" s="18">
        <v>0.33333333333333298</v>
      </c>
      <c r="C580" s="18">
        <v>0.58333333333333304</v>
      </c>
      <c r="D580" s="19">
        <v>8</v>
      </c>
      <c r="E580" s="19">
        <v>8</v>
      </c>
      <c r="F580" s="19">
        <v>10</v>
      </c>
      <c r="G580" s="5">
        <f>INDEX('Carta Psicrométrica'!B$3:AO$49,MATCH(datos!F580,'Carta Psicrométrica'!A$3:A$49,0),MATCH(datos!E580,'Carta Psicrométrica'!B$2:AO$2,0))</f>
        <v>5</v>
      </c>
      <c r="H580" s="20">
        <v>24</v>
      </c>
      <c r="I580" s="20">
        <v>8</v>
      </c>
      <c r="J580" s="6">
        <v>1030</v>
      </c>
      <c r="K580" s="6">
        <f t="shared" si="69"/>
        <v>772.5</v>
      </c>
      <c r="L580" s="21">
        <v>12</v>
      </c>
      <c r="M580" s="21">
        <v>11</v>
      </c>
      <c r="N580" s="21">
        <v>17</v>
      </c>
      <c r="O580" s="21">
        <v>20</v>
      </c>
      <c r="P580" s="21">
        <v>21</v>
      </c>
      <c r="Q580" s="22">
        <v>91</v>
      </c>
      <c r="R580" s="22">
        <v>89</v>
      </c>
      <c r="S580" s="23">
        <f t="shared" si="73"/>
        <v>2</v>
      </c>
      <c r="T580" s="22">
        <v>15</v>
      </c>
      <c r="U580" s="22">
        <v>10</v>
      </c>
      <c r="V580" s="24">
        <v>1</v>
      </c>
      <c r="W580" s="24" t="str">
        <f t="shared" si="70"/>
        <v>Ventolina</v>
      </c>
      <c r="X580" s="24" t="s">
        <v>59</v>
      </c>
      <c r="Y580" s="24">
        <f t="shared" si="68"/>
        <v>45</v>
      </c>
      <c r="Z580" s="25">
        <v>0</v>
      </c>
      <c r="AA580" s="25">
        <f t="shared" si="71"/>
        <v>0</v>
      </c>
      <c r="AB580" s="25">
        <f t="shared" si="72"/>
        <v>0</v>
      </c>
      <c r="AC580" s="25">
        <v>0</v>
      </c>
      <c r="AD580" s="26">
        <v>0</v>
      </c>
      <c r="AN580" s="98" t="s">
        <v>117</v>
      </c>
    </row>
    <row r="581" spans="1:40">
      <c r="A581" s="17">
        <v>43034</v>
      </c>
      <c r="B581" s="18">
        <v>0.33333333333333298</v>
      </c>
      <c r="C581" s="18">
        <v>0.58333333333333304</v>
      </c>
      <c r="D581" s="19">
        <v>10</v>
      </c>
      <c r="E581" s="19">
        <v>10</v>
      </c>
      <c r="F581" s="19">
        <v>12</v>
      </c>
      <c r="G581" s="5">
        <f>INDEX('Carta Psicrométrica'!B$3:AO$49,MATCH(datos!F581,'Carta Psicrométrica'!A$3:A$49,0),MATCH(datos!E581,'Carta Psicrométrica'!B$2:AO$2,0))</f>
        <v>0</v>
      </c>
      <c r="H581" s="20">
        <v>25</v>
      </c>
      <c r="I581" s="20">
        <v>11</v>
      </c>
      <c r="J581" s="6">
        <v>1026</v>
      </c>
      <c r="K581" s="6">
        <f t="shared" si="69"/>
        <v>769.5</v>
      </c>
      <c r="L581" s="21">
        <v>12</v>
      </c>
      <c r="M581" s="21">
        <v>15</v>
      </c>
      <c r="N581" s="21">
        <v>16</v>
      </c>
      <c r="O581" s="21">
        <v>18.8</v>
      </c>
      <c r="P581" s="21">
        <v>21</v>
      </c>
      <c r="Q581" s="22">
        <v>89</v>
      </c>
      <c r="R581" s="22">
        <v>86</v>
      </c>
      <c r="S581" s="23">
        <f t="shared" si="73"/>
        <v>3</v>
      </c>
      <c r="T581" s="22">
        <v>13</v>
      </c>
      <c r="U581" s="22">
        <v>12</v>
      </c>
      <c r="V581" s="24">
        <v>1</v>
      </c>
      <c r="W581" s="24" t="str">
        <f t="shared" si="70"/>
        <v>Ventolina</v>
      </c>
      <c r="X581" s="24" t="s">
        <v>56</v>
      </c>
      <c r="Y581" s="24">
        <f t="shared" si="68"/>
        <v>67.5</v>
      </c>
      <c r="Z581" s="25">
        <v>0</v>
      </c>
      <c r="AA581" s="25">
        <f t="shared" si="71"/>
        <v>0</v>
      </c>
      <c r="AB581" s="25">
        <f t="shared" si="72"/>
        <v>0</v>
      </c>
      <c r="AC581" s="25">
        <v>0</v>
      </c>
      <c r="AD581" s="26">
        <v>0</v>
      </c>
      <c r="AN581" s="98" t="s">
        <v>126</v>
      </c>
    </row>
    <row r="582" spans="1:40">
      <c r="A582" s="17">
        <v>43035</v>
      </c>
      <c r="B582" s="18">
        <v>0.33333333333333298</v>
      </c>
      <c r="C582" s="18">
        <v>0.58333333333333304</v>
      </c>
      <c r="D582" s="19">
        <v>8</v>
      </c>
      <c r="E582" s="19">
        <v>7</v>
      </c>
      <c r="F582" s="19">
        <v>10</v>
      </c>
      <c r="G582" s="5">
        <f>INDEX('Carta Psicrométrica'!B$3:AO$49,MATCH(datos!F582,'Carta Psicrométrica'!A$3:A$49,0),MATCH(datos!E582,'Carta Psicrométrica'!B$2:AO$2,0))</f>
        <v>16</v>
      </c>
      <c r="H582" s="20">
        <v>30</v>
      </c>
      <c r="I582" s="20">
        <v>11</v>
      </c>
      <c r="J582" s="6">
        <v>1022</v>
      </c>
      <c r="K582" s="6">
        <f t="shared" si="69"/>
        <v>766.5</v>
      </c>
      <c r="L582" s="21">
        <v>13</v>
      </c>
      <c r="M582" s="21">
        <v>16</v>
      </c>
      <c r="N582" s="21">
        <v>16</v>
      </c>
      <c r="O582" s="21">
        <v>18</v>
      </c>
      <c r="P582" s="21">
        <v>21</v>
      </c>
      <c r="Q582" s="22">
        <v>86</v>
      </c>
      <c r="R582" s="22">
        <v>80</v>
      </c>
      <c r="S582" s="23">
        <f t="shared" si="73"/>
        <v>6</v>
      </c>
      <c r="T582" s="22">
        <v>16</v>
      </c>
      <c r="U582" s="22">
        <v>9</v>
      </c>
      <c r="V582" s="24">
        <v>5</v>
      </c>
      <c r="W582" s="24" t="str">
        <f t="shared" si="70"/>
        <v>Brisa Fresca</v>
      </c>
      <c r="X582" s="24" t="s">
        <v>53</v>
      </c>
      <c r="Y582" s="24">
        <f t="shared" si="68"/>
        <v>22.5</v>
      </c>
      <c r="Z582" s="25">
        <v>0</v>
      </c>
      <c r="AA582" s="25">
        <f t="shared" si="71"/>
        <v>0</v>
      </c>
      <c r="AB582" s="25">
        <f t="shared" si="72"/>
        <v>0</v>
      </c>
      <c r="AC582" s="25">
        <v>0</v>
      </c>
      <c r="AD582" s="26">
        <v>0</v>
      </c>
      <c r="AN582" s="98" t="s">
        <v>141</v>
      </c>
    </row>
    <row r="583" spans="1:40">
      <c r="A583" s="17">
        <v>43036</v>
      </c>
      <c r="B583" s="18">
        <v>0.32986111111111099</v>
      </c>
      <c r="C583" s="18">
        <v>0.57986111111111105</v>
      </c>
      <c r="D583" s="19">
        <v>6</v>
      </c>
      <c r="E583" s="19">
        <v>6</v>
      </c>
      <c r="F583" s="19">
        <v>8</v>
      </c>
      <c r="G583" s="5">
        <f>INDEX('Carta Psicrométrica'!B$3:AO$49,MATCH(datos!F583,'Carta Psicrométrica'!A$3:A$49,0),MATCH(datos!E583,'Carta Psicrométrica'!B$2:AO$2,0))</f>
        <v>21</v>
      </c>
      <c r="H583" s="20">
        <v>18</v>
      </c>
      <c r="I583" s="20">
        <v>6</v>
      </c>
      <c r="J583" s="6">
        <v>1026</v>
      </c>
      <c r="K583" s="6">
        <f t="shared" si="69"/>
        <v>769.5</v>
      </c>
      <c r="L583" s="21">
        <v>11</v>
      </c>
      <c r="M583" s="21">
        <v>14</v>
      </c>
      <c r="N583" s="21">
        <v>16</v>
      </c>
      <c r="O583" s="21">
        <v>18</v>
      </c>
      <c r="P583" s="21">
        <v>20</v>
      </c>
      <c r="Q583" s="22">
        <v>104</v>
      </c>
      <c r="R583" s="22">
        <v>100</v>
      </c>
      <c r="S583" s="23">
        <f t="shared" si="73"/>
        <v>4</v>
      </c>
      <c r="T583" s="22">
        <v>20</v>
      </c>
      <c r="U583" s="22">
        <v>5</v>
      </c>
      <c r="V583" s="24">
        <v>4</v>
      </c>
      <c r="W583" s="24" t="str">
        <f t="shared" si="70"/>
        <v>Brisa Moderada</v>
      </c>
      <c r="X583" s="24" t="s">
        <v>56</v>
      </c>
      <c r="Y583" s="24">
        <f t="shared" ref="Y583:Y614" si="74">IF(X583="N",0,IF(X583="NNE",22.5,IF(X583="NE",45,IF(X583="ENE",67.5,IF(X583="E",90,IF(X583="ESE",112.5,IF(X583="SE",135.5,IF(X583="SSE",157.5,IF(X583="S",180,IF(X583="SSW",202.5,IF(X583="SW",225,IF(X583="WSW",247.5,IF(X583="W",270,IF(X583="WNW",292.5,IF(X583="NW",315,IF(X583="NNW",337.5,"N/A"))))))))))))))))</f>
        <v>67.5</v>
      </c>
      <c r="Z583" s="25">
        <v>0</v>
      </c>
      <c r="AA583" s="25">
        <f t="shared" si="71"/>
        <v>0</v>
      </c>
      <c r="AB583" s="25">
        <f t="shared" si="72"/>
        <v>0</v>
      </c>
      <c r="AC583" s="25">
        <v>0</v>
      </c>
      <c r="AD583" s="26">
        <v>3</v>
      </c>
      <c r="AE583" s="26" t="s">
        <v>96</v>
      </c>
      <c r="AN583" s="98" t="s">
        <v>139</v>
      </c>
    </row>
    <row r="584" spans="1:40">
      <c r="A584" s="17">
        <v>43037</v>
      </c>
      <c r="B584" s="18">
        <v>0.34375</v>
      </c>
      <c r="C584" s="18">
        <v>0.59375</v>
      </c>
      <c r="D584" s="19">
        <v>7</v>
      </c>
      <c r="E584" s="19">
        <v>6</v>
      </c>
      <c r="F584" s="19">
        <v>9</v>
      </c>
      <c r="G584" s="5">
        <f>INDEX('Carta Psicrométrica'!B$3:AO$49,MATCH(datos!F584,'Carta Psicrométrica'!A$3:A$49,0),MATCH(datos!E584,'Carta Psicrométrica'!B$2:AO$2,0))</f>
        <v>24</v>
      </c>
      <c r="H584" s="20">
        <v>21</v>
      </c>
      <c r="I584" s="20">
        <v>6</v>
      </c>
      <c r="J584" s="6">
        <v>1026</v>
      </c>
      <c r="K584" s="6">
        <f t="shared" si="69"/>
        <v>769.5</v>
      </c>
      <c r="L584" s="21">
        <v>11</v>
      </c>
      <c r="M584" s="21">
        <v>14</v>
      </c>
      <c r="N584" s="21">
        <v>15</v>
      </c>
      <c r="O584" s="21">
        <v>17</v>
      </c>
      <c r="P584" s="21">
        <v>20</v>
      </c>
      <c r="Q584" s="22">
        <v>100</v>
      </c>
      <c r="R584" s="22">
        <v>98</v>
      </c>
      <c r="S584" s="23">
        <f t="shared" si="73"/>
        <v>2</v>
      </c>
      <c r="T584" s="22">
        <v>12</v>
      </c>
      <c r="U584" s="22">
        <v>5</v>
      </c>
      <c r="V584" s="24">
        <v>0</v>
      </c>
      <c r="W584" s="24" t="str">
        <f t="shared" si="70"/>
        <v>Calma</v>
      </c>
      <c r="X584" s="24" t="s">
        <v>56</v>
      </c>
      <c r="Y584" s="24">
        <f t="shared" si="74"/>
        <v>67.5</v>
      </c>
      <c r="Z584" s="25">
        <v>0</v>
      </c>
      <c r="AA584" s="25">
        <f t="shared" si="71"/>
        <v>0</v>
      </c>
      <c r="AB584" s="25">
        <f t="shared" si="72"/>
        <v>0</v>
      </c>
      <c r="AC584" s="25">
        <v>0</v>
      </c>
      <c r="AD584" s="26">
        <v>0</v>
      </c>
      <c r="AN584" s="98" t="s">
        <v>131</v>
      </c>
    </row>
    <row r="585" spans="1:40">
      <c r="A585" s="17">
        <v>43038</v>
      </c>
      <c r="B585" s="18">
        <v>0.33333333333333298</v>
      </c>
      <c r="C585" s="18">
        <v>0.58333333333333304</v>
      </c>
      <c r="D585" s="19">
        <v>14</v>
      </c>
      <c r="E585" s="19">
        <v>16</v>
      </c>
      <c r="F585" s="19">
        <v>10</v>
      </c>
      <c r="G585" s="5">
        <f>INDEX('Carta Psicrométrica'!B$3:AO$49,MATCH(datos!F585,'Carta Psicrométrica'!A$3:A$49,0),MATCH(datos!E585,'Carta Psicrométrica'!B$2:AO$2,0))</f>
        <v>0</v>
      </c>
      <c r="H585" s="20">
        <v>25</v>
      </c>
      <c r="I585" s="20">
        <v>9</v>
      </c>
      <c r="J585" s="6">
        <v>1022</v>
      </c>
      <c r="K585" s="6">
        <f t="shared" si="69"/>
        <v>766.5</v>
      </c>
      <c r="L585" s="21">
        <v>11</v>
      </c>
      <c r="M585" s="21">
        <v>14</v>
      </c>
      <c r="N585" s="21">
        <v>15</v>
      </c>
      <c r="O585" s="21">
        <v>18</v>
      </c>
      <c r="P585" s="21">
        <v>20</v>
      </c>
      <c r="Q585" s="22">
        <v>98</v>
      </c>
      <c r="R585" s="22">
        <v>97</v>
      </c>
      <c r="S585" s="23">
        <f t="shared" si="73"/>
        <v>1</v>
      </c>
      <c r="T585" s="22">
        <v>11</v>
      </c>
      <c r="U585" s="22">
        <v>5</v>
      </c>
      <c r="V585" s="24">
        <v>1</v>
      </c>
      <c r="W585" s="24" t="str">
        <f t="shared" si="70"/>
        <v>Ventolina</v>
      </c>
      <c r="X585" s="24" t="s">
        <v>67</v>
      </c>
      <c r="Y585" s="24">
        <f t="shared" si="74"/>
        <v>337.5</v>
      </c>
      <c r="Z585" s="25">
        <v>0</v>
      </c>
      <c r="AA585" s="25">
        <f t="shared" si="71"/>
        <v>0</v>
      </c>
      <c r="AB585" s="25">
        <f t="shared" si="72"/>
        <v>0</v>
      </c>
      <c r="AC585" s="25">
        <v>0</v>
      </c>
      <c r="AD585" s="26">
        <v>0</v>
      </c>
      <c r="AN585" s="98" t="s">
        <v>139</v>
      </c>
    </row>
    <row r="586" spans="1:40">
      <c r="A586" s="17">
        <v>43039</v>
      </c>
      <c r="B586" s="18">
        <v>0.33333333333333298</v>
      </c>
      <c r="C586" s="18">
        <v>0.58333333333333304</v>
      </c>
      <c r="D586" s="19">
        <v>9</v>
      </c>
      <c r="E586" s="19">
        <v>8</v>
      </c>
      <c r="F586" s="19">
        <v>11</v>
      </c>
      <c r="G586" s="5">
        <f>INDEX('Carta Psicrométrica'!B$3:AO$49,MATCH(datos!F586,'Carta Psicrométrica'!A$3:A$49,0),MATCH(datos!E586,'Carta Psicrométrica'!B$2:AO$2,0))</f>
        <v>9</v>
      </c>
      <c r="H586" s="20">
        <v>28</v>
      </c>
      <c r="I586" s="20">
        <v>11</v>
      </c>
      <c r="J586" s="6">
        <v>1022.5</v>
      </c>
      <c r="K586" s="6">
        <f t="shared" si="69"/>
        <v>766.875</v>
      </c>
      <c r="L586" s="21">
        <v>12</v>
      </c>
      <c r="M586" s="21">
        <v>14</v>
      </c>
      <c r="N586" s="21">
        <v>15</v>
      </c>
      <c r="O586" s="21">
        <v>16</v>
      </c>
      <c r="P586" s="21">
        <v>20</v>
      </c>
      <c r="Q586" s="22">
        <v>97</v>
      </c>
      <c r="R586" s="22">
        <v>92</v>
      </c>
      <c r="S586" s="23">
        <f t="shared" si="73"/>
        <v>5.2540000000000049</v>
      </c>
      <c r="T586" s="22">
        <v>15</v>
      </c>
      <c r="U586" s="22">
        <v>15</v>
      </c>
      <c r="V586" s="24">
        <v>2</v>
      </c>
      <c r="W586" s="24" t="str">
        <f t="shared" si="70"/>
        <v>Brisa Suave</v>
      </c>
      <c r="X586" s="24" t="s">
        <v>90</v>
      </c>
      <c r="Y586" s="24">
        <f t="shared" si="74"/>
        <v>202.5</v>
      </c>
      <c r="Z586" s="25">
        <v>0.01</v>
      </c>
      <c r="AA586" s="25">
        <f t="shared" si="71"/>
        <v>7.8740000000000008E-3</v>
      </c>
      <c r="AB586" s="25">
        <f t="shared" si="72"/>
        <v>0.254</v>
      </c>
      <c r="AC586" s="25">
        <v>0.2</v>
      </c>
      <c r="AD586" s="26">
        <v>4</v>
      </c>
      <c r="AE586" s="26" t="s">
        <v>134</v>
      </c>
      <c r="AN586" s="98" t="s">
        <v>138</v>
      </c>
    </row>
    <row r="587" spans="1:40">
      <c r="A587" s="17">
        <v>43040</v>
      </c>
      <c r="B587" s="18">
        <v>0.33333333333333298</v>
      </c>
      <c r="C587" s="18">
        <v>0.58333333333333304</v>
      </c>
      <c r="D587" s="19">
        <v>11</v>
      </c>
      <c r="E587" s="19">
        <v>11</v>
      </c>
      <c r="F587" s="19">
        <v>16</v>
      </c>
      <c r="G587" s="5">
        <f>INDEX('Carta Psicrométrica'!B$3:AO$49,MATCH(datos!F587,'Carta Psicrométrica'!A$3:A$49,0),MATCH(datos!E587,'Carta Psicrométrica'!B$2:AO$2,0))</f>
        <v>0</v>
      </c>
      <c r="H587" s="20">
        <v>33</v>
      </c>
      <c r="I587" s="20">
        <v>3</v>
      </c>
      <c r="J587" s="6">
        <v>1022</v>
      </c>
      <c r="K587" s="6">
        <f t="shared" si="69"/>
        <v>766.5</v>
      </c>
      <c r="L587" s="21">
        <v>12</v>
      </c>
      <c r="M587" s="21">
        <v>14</v>
      </c>
      <c r="N587" s="21">
        <v>15</v>
      </c>
      <c r="O587" s="21">
        <v>18</v>
      </c>
      <c r="P587" s="21">
        <v>20</v>
      </c>
      <c r="Q587" s="22">
        <v>92</v>
      </c>
      <c r="R587" s="22">
        <v>91</v>
      </c>
      <c r="S587" s="23">
        <f t="shared" si="73"/>
        <v>1.2540000000000049</v>
      </c>
      <c r="T587" s="22">
        <v>20</v>
      </c>
      <c r="U587" s="22">
        <v>4</v>
      </c>
      <c r="V587" s="24">
        <v>3</v>
      </c>
      <c r="W587" s="24" t="str">
        <f t="shared" si="70"/>
        <v>Brisa Leve</v>
      </c>
      <c r="X587" s="24" t="s">
        <v>47</v>
      </c>
      <c r="Y587" s="24">
        <f t="shared" si="74"/>
        <v>315</v>
      </c>
      <c r="Z587" s="25">
        <v>0.01</v>
      </c>
      <c r="AA587" s="25">
        <f t="shared" si="71"/>
        <v>3.9370000000000004E-3</v>
      </c>
      <c r="AB587" s="25">
        <f t="shared" si="72"/>
        <v>0.254</v>
      </c>
      <c r="AC587" s="25">
        <v>0.1</v>
      </c>
      <c r="AD587" s="26">
        <v>1</v>
      </c>
      <c r="AE587" s="26" t="s">
        <v>103</v>
      </c>
      <c r="AN587" s="98" t="s">
        <v>142</v>
      </c>
    </row>
    <row r="588" spans="1:40">
      <c r="A588" s="17">
        <v>43041</v>
      </c>
      <c r="B588" s="18">
        <v>0.33333333333333298</v>
      </c>
      <c r="C588" s="18">
        <v>0.58333333333333304</v>
      </c>
      <c r="D588" s="19">
        <v>11</v>
      </c>
      <c r="E588" s="19">
        <v>10</v>
      </c>
      <c r="F588" s="19">
        <v>14</v>
      </c>
      <c r="G588" s="5">
        <f>INDEX('Carta Psicrométrica'!B$3:AO$49,MATCH(datos!F588,'Carta Psicrométrica'!A$3:A$49,0),MATCH(datos!E588,'Carta Psicrométrica'!B$2:AO$2,0))</f>
        <v>1</v>
      </c>
      <c r="H588" s="20">
        <v>26</v>
      </c>
      <c r="I588" s="20">
        <v>7</v>
      </c>
      <c r="J588" s="6">
        <v>1020</v>
      </c>
      <c r="K588" s="6">
        <f t="shared" si="69"/>
        <v>765</v>
      </c>
      <c r="L588" s="21">
        <v>13</v>
      </c>
      <c r="M588" s="21">
        <v>14</v>
      </c>
      <c r="N588" s="21">
        <v>15</v>
      </c>
      <c r="O588" s="21">
        <v>17</v>
      </c>
      <c r="P588" s="21">
        <v>19</v>
      </c>
      <c r="Q588" s="22">
        <v>91</v>
      </c>
      <c r="R588" s="22">
        <v>89</v>
      </c>
      <c r="S588" s="23">
        <f t="shared" si="73"/>
        <v>2</v>
      </c>
      <c r="T588" s="22">
        <v>16</v>
      </c>
      <c r="U588" s="22">
        <v>9</v>
      </c>
      <c r="V588" s="24">
        <v>0</v>
      </c>
      <c r="W588" s="24" t="str">
        <f t="shared" si="70"/>
        <v>Calma</v>
      </c>
      <c r="X588" s="24" t="s">
        <v>62</v>
      </c>
      <c r="Y588" s="24">
        <f t="shared" si="74"/>
        <v>157.5</v>
      </c>
      <c r="Z588" s="25">
        <v>0</v>
      </c>
      <c r="AA588" s="25">
        <f t="shared" si="71"/>
        <v>0</v>
      </c>
      <c r="AB588" s="25">
        <f t="shared" si="72"/>
        <v>0</v>
      </c>
      <c r="AC588" s="25">
        <v>0</v>
      </c>
      <c r="AD588" s="26">
        <v>7</v>
      </c>
      <c r="AE588" s="26" t="s">
        <v>78</v>
      </c>
      <c r="AN588" s="98" t="s">
        <v>120</v>
      </c>
    </row>
    <row r="589" spans="1:40">
      <c r="A589" s="17">
        <v>43042</v>
      </c>
      <c r="B589" s="18">
        <v>0.33333333333333298</v>
      </c>
      <c r="C589" s="18">
        <v>0.58333333333333304</v>
      </c>
      <c r="D589" s="19">
        <v>10</v>
      </c>
      <c r="E589" s="19">
        <v>10</v>
      </c>
      <c r="F589" s="19">
        <v>11</v>
      </c>
      <c r="G589" s="5">
        <f>INDEX('Carta Psicrométrica'!B$3:AO$49,MATCH(datos!F589,'Carta Psicrométrica'!A$3:A$49,0),MATCH(datos!E589,'Carta Psicrométrica'!B$2:AO$2,0))</f>
        <v>0</v>
      </c>
      <c r="H589" s="20">
        <v>25</v>
      </c>
      <c r="I589" s="20">
        <v>9.5</v>
      </c>
      <c r="J589" s="6">
        <v>1022</v>
      </c>
      <c r="K589" s="6">
        <f t="shared" ref="K589:K620" si="75">J589*0.75</f>
        <v>766.5</v>
      </c>
      <c r="L589" s="21">
        <v>14</v>
      </c>
      <c r="M589" s="21">
        <v>15</v>
      </c>
      <c r="N589" s="21">
        <v>15</v>
      </c>
      <c r="O589" s="21">
        <v>17</v>
      </c>
      <c r="P589" s="21">
        <v>19</v>
      </c>
      <c r="Q589" s="22">
        <v>89</v>
      </c>
      <c r="R589" s="22">
        <v>87</v>
      </c>
      <c r="S589" s="23">
        <f t="shared" si="73"/>
        <v>2</v>
      </c>
      <c r="T589" s="22">
        <v>15.5</v>
      </c>
      <c r="U589" s="22">
        <v>11.5</v>
      </c>
      <c r="V589" s="24">
        <v>1</v>
      </c>
      <c r="W589" s="24" t="str">
        <f t="shared" si="70"/>
        <v>Ventolina</v>
      </c>
      <c r="X589" s="24" t="s">
        <v>58</v>
      </c>
      <c r="Y589" s="24">
        <f t="shared" si="74"/>
        <v>270</v>
      </c>
      <c r="Z589" s="25">
        <v>0</v>
      </c>
      <c r="AA589" s="25">
        <f t="shared" si="71"/>
        <v>0</v>
      </c>
      <c r="AB589" s="25">
        <f t="shared" si="72"/>
        <v>0</v>
      </c>
      <c r="AC589" s="25">
        <v>0</v>
      </c>
      <c r="AD589" s="26">
        <v>0</v>
      </c>
      <c r="AN589" s="98" t="s">
        <v>143</v>
      </c>
    </row>
    <row r="590" spans="1:40">
      <c r="A590" s="17">
        <v>43043</v>
      </c>
      <c r="B590" s="18">
        <v>0.33333333333333298</v>
      </c>
      <c r="C590" s="18">
        <v>0.58333333333333304</v>
      </c>
      <c r="D590" s="19">
        <v>10</v>
      </c>
      <c r="E590" s="19">
        <v>10</v>
      </c>
      <c r="F590" s="19">
        <v>14</v>
      </c>
      <c r="G590" s="5">
        <f>INDEX('Carta Psicrométrica'!B$3:AO$49,MATCH(datos!F590,'Carta Psicrométrica'!A$3:A$49,0),MATCH(datos!E590,'Carta Psicrométrica'!B$2:AO$2,0))</f>
        <v>1</v>
      </c>
      <c r="H590" s="20">
        <v>23</v>
      </c>
      <c r="I590" s="20">
        <v>10</v>
      </c>
      <c r="J590" s="6">
        <v>1024</v>
      </c>
      <c r="K590" s="6">
        <f t="shared" si="75"/>
        <v>768</v>
      </c>
      <c r="L590" s="21">
        <v>13</v>
      </c>
      <c r="M590" s="21">
        <v>14</v>
      </c>
      <c r="N590" s="21">
        <v>15</v>
      </c>
      <c r="O590" s="21">
        <v>17</v>
      </c>
      <c r="P590" s="21">
        <v>19</v>
      </c>
      <c r="Q590" s="22">
        <v>105</v>
      </c>
      <c r="R590" s="22">
        <v>101</v>
      </c>
      <c r="S590" s="23">
        <f t="shared" si="73"/>
        <v>4</v>
      </c>
      <c r="T590" s="22">
        <v>18</v>
      </c>
      <c r="U590" s="22">
        <v>9</v>
      </c>
      <c r="V590" s="24">
        <v>0</v>
      </c>
      <c r="W590" s="24" t="str">
        <f t="shared" si="70"/>
        <v>Calma</v>
      </c>
      <c r="X590" s="24" t="s">
        <v>60</v>
      </c>
      <c r="Y590" s="24">
        <f t="shared" si="74"/>
        <v>292.5</v>
      </c>
      <c r="Z590" s="25">
        <v>0</v>
      </c>
      <c r="AA590" s="25">
        <f t="shared" si="71"/>
        <v>0</v>
      </c>
      <c r="AB590" s="25">
        <f t="shared" si="72"/>
        <v>0</v>
      </c>
      <c r="AC590" s="25">
        <v>0</v>
      </c>
      <c r="AD590" s="26">
        <v>6</v>
      </c>
      <c r="AE590" s="26" t="s">
        <v>84</v>
      </c>
      <c r="AN590" s="98" t="s">
        <v>125</v>
      </c>
    </row>
    <row r="591" spans="1:40">
      <c r="A591" s="17">
        <v>43044</v>
      </c>
      <c r="B591" s="18">
        <v>0.34027777777777801</v>
      </c>
      <c r="C591" s="18">
        <v>0.63194444444444398</v>
      </c>
      <c r="D591" s="19">
        <v>16</v>
      </c>
      <c r="E591" s="19">
        <v>16</v>
      </c>
      <c r="F591" s="19">
        <v>18</v>
      </c>
      <c r="G591" s="5">
        <f>INDEX('Carta Psicrométrica'!B$3:AO$49,MATCH(datos!F591,'Carta Psicrométrica'!A$3:A$49,0),MATCH(datos!E591,'Carta Psicrométrica'!B$2:AO$2,0))</f>
        <v>0</v>
      </c>
      <c r="H591" s="20">
        <v>24</v>
      </c>
      <c r="I591" s="20">
        <v>12</v>
      </c>
      <c r="J591" s="6">
        <v>1023</v>
      </c>
      <c r="K591" s="6">
        <f t="shared" si="75"/>
        <v>767.25</v>
      </c>
      <c r="L591" s="21">
        <v>14</v>
      </c>
      <c r="M591" s="21">
        <v>15</v>
      </c>
      <c r="N591" s="21">
        <v>16</v>
      </c>
      <c r="O591" s="21">
        <v>17</v>
      </c>
      <c r="P591" s="21">
        <v>19</v>
      </c>
      <c r="Q591" s="22">
        <v>101</v>
      </c>
      <c r="R591" s="22">
        <v>99</v>
      </c>
      <c r="S591" s="23">
        <f t="shared" si="73"/>
        <v>2</v>
      </c>
      <c r="T591" s="22">
        <v>16</v>
      </c>
      <c r="U591" s="22">
        <v>12</v>
      </c>
      <c r="V591" s="24">
        <v>1</v>
      </c>
      <c r="W591" s="24" t="str">
        <f t="shared" si="70"/>
        <v>Ventolina</v>
      </c>
      <c r="X591" s="24" t="s">
        <v>60</v>
      </c>
      <c r="Y591" s="24">
        <f t="shared" si="74"/>
        <v>292.5</v>
      </c>
      <c r="Z591" s="25">
        <v>0</v>
      </c>
      <c r="AA591" s="25">
        <f t="shared" si="71"/>
        <v>0</v>
      </c>
      <c r="AB591" s="25">
        <f t="shared" si="72"/>
        <v>0</v>
      </c>
      <c r="AC591" s="25">
        <v>0</v>
      </c>
      <c r="AD591" s="26">
        <v>0</v>
      </c>
      <c r="AN591" s="98" t="s">
        <v>125</v>
      </c>
    </row>
    <row r="592" spans="1:40">
      <c r="A592" s="17">
        <v>43045</v>
      </c>
      <c r="B592" s="18">
        <v>0.33333333333333298</v>
      </c>
      <c r="C592" s="18">
        <v>0.625</v>
      </c>
      <c r="D592" s="19">
        <v>17</v>
      </c>
      <c r="E592" s="19">
        <v>16</v>
      </c>
      <c r="F592" s="19">
        <v>19</v>
      </c>
      <c r="G592" s="5">
        <f>INDEX('Carta Psicrométrica'!B$3:AO$49,MATCH(datos!F592,'Carta Psicrométrica'!A$3:A$49,0),MATCH(datos!E592,'Carta Psicrométrica'!B$2:AO$2,0))</f>
        <v>0</v>
      </c>
      <c r="H592" s="20">
        <v>26</v>
      </c>
      <c r="I592" s="20">
        <v>18</v>
      </c>
      <c r="J592" s="6">
        <v>1021</v>
      </c>
      <c r="K592" s="6">
        <f t="shared" si="75"/>
        <v>765.75</v>
      </c>
      <c r="L592" s="21">
        <v>14</v>
      </c>
      <c r="M592" s="21">
        <v>15</v>
      </c>
      <c r="N592" s="21">
        <v>16</v>
      </c>
      <c r="O592" s="21">
        <v>17</v>
      </c>
      <c r="P592" s="21">
        <v>19</v>
      </c>
      <c r="Q592" s="22">
        <v>99</v>
      </c>
      <c r="R592" s="22">
        <v>95</v>
      </c>
      <c r="S592" s="23">
        <f t="shared" si="73"/>
        <v>4</v>
      </c>
      <c r="T592" s="22">
        <v>17</v>
      </c>
      <c r="U592" s="22">
        <v>12</v>
      </c>
      <c r="V592" s="24">
        <v>2</v>
      </c>
      <c r="W592" s="24" t="str">
        <f t="shared" si="70"/>
        <v>Brisa Suave</v>
      </c>
      <c r="X592" s="24" t="s">
        <v>90</v>
      </c>
      <c r="Y592" s="24">
        <f t="shared" si="74"/>
        <v>202.5</v>
      </c>
      <c r="Z592" s="25">
        <v>0</v>
      </c>
      <c r="AA592" s="25">
        <f t="shared" si="71"/>
        <v>0</v>
      </c>
      <c r="AB592" s="25">
        <f t="shared" si="72"/>
        <v>0</v>
      </c>
      <c r="AC592" s="25">
        <v>0</v>
      </c>
      <c r="AD592" s="26">
        <v>8</v>
      </c>
      <c r="AE592" s="26" t="s">
        <v>89</v>
      </c>
      <c r="AN592" s="98" t="s">
        <v>133</v>
      </c>
    </row>
    <row r="593" spans="1:40">
      <c r="A593" s="17">
        <v>43046</v>
      </c>
      <c r="B593" s="18">
        <v>0.33333333333333298</v>
      </c>
      <c r="C593" s="18">
        <v>0.625</v>
      </c>
      <c r="D593" s="19">
        <v>16</v>
      </c>
      <c r="E593" s="19">
        <v>13</v>
      </c>
      <c r="F593" s="19">
        <v>18</v>
      </c>
      <c r="G593" s="5">
        <f>INDEX('Carta Psicrométrica'!B$3:AO$49,MATCH(datos!F593,'Carta Psicrométrica'!A$3:A$49,0),MATCH(datos!E593,'Carta Psicrométrica'!B$2:AO$2,0))</f>
        <v>0</v>
      </c>
      <c r="H593" s="20">
        <v>27</v>
      </c>
      <c r="I593" s="20">
        <v>13</v>
      </c>
      <c r="J593" s="6">
        <v>1023</v>
      </c>
      <c r="K593" s="6">
        <f t="shared" si="75"/>
        <v>767.25</v>
      </c>
      <c r="L593" s="21">
        <v>14</v>
      </c>
      <c r="M593" s="21">
        <v>15</v>
      </c>
      <c r="N593" s="21">
        <v>16</v>
      </c>
      <c r="O593" s="21">
        <v>17</v>
      </c>
      <c r="P593" s="21">
        <v>19</v>
      </c>
      <c r="Q593" s="22">
        <v>95</v>
      </c>
      <c r="R593" s="22">
        <v>91</v>
      </c>
      <c r="S593" s="23">
        <f t="shared" si="73"/>
        <v>4</v>
      </c>
      <c r="T593" s="22">
        <v>16</v>
      </c>
      <c r="U593" s="22">
        <v>12</v>
      </c>
      <c r="V593" s="24">
        <v>1</v>
      </c>
      <c r="W593" s="24" t="str">
        <f t="shared" si="70"/>
        <v>Ventolina</v>
      </c>
      <c r="X593" s="24" t="s">
        <v>58</v>
      </c>
      <c r="Y593" s="24">
        <f t="shared" si="74"/>
        <v>270</v>
      </c>
      <c r="Z593" s="25">
        <v>0</v>
      </c>
      <c r="AA593" s="25">
        <f t="shared" si="71"/>
        <v>0</v>
      </c>
      <c r="AB593" s="25">
        <f t="shared" si="72"/>
        <v>0</v>
      </c>
      <c r="AC593" s="25">
        <v>0</v>
      </c>
      <c r="AD593" s="26">
        <v>6</v>
      </c>
      <c r="AE593" s="26" t="s">
        <v>74</v>
      </c>
      <c r="AN593" s="98" t="s">
        <v>144</v>
      </c>
    </row>
    <row r="594" spans="1:40">
      <c r="A594" s="17">
        <v>43047</v>
      </c>
      <c r="B594" s="18">
        <v>0.33333333333333298</v>
      </c>
      <c r="C594" s="18">
        <v>0.625</v>
      </c>
      <c r="D594" s="19">
        <v>11</v>
      </c>
      <c r="E594" s="19">
        <v>13</v>
      </c>
      <c r="F594" s="19">
        <v>12</v>
      </c>
      <c r="G594" s="5">
        <f>INDEX('Carta Psicrométrica'!B$3:AO$49,MATCH(datos!F594,'Carta Psicrométrica'!A$3:A$49,0),MATCH(datos!E594,'Carta Psicrométrica'!B$2:AO$2,0))</f>
        <v>0</v>
      </c>
      <c r="H594" s="20">
        <v>27</v>
      </c>
      <c r="I594" s="20">
        <v>10.5</v>
      </c>
      <c r="J594" s="6">
        <v>1023</v>
      </c>
      <c r="K594" s="6">
        <f t="shared" si="75"/>
        <v>767.25</v>
      </c>
      <c r="L594" s="21">
        <v>15</v>
      </c>
      <c r="M594" s="21">
        <v>16</v>
      </c>
      <c r="N594" s="21">
        <v>16</v>
      </c>
      <c r="O594" s="21">
        <v>17</v>
      </c>
      <c r="P594" s="21">
        <v>18</v>
      </c>
      <c r="Q594" s="22">
        <v>91</v>
      </c>
      <c r="R594" s="22">
        <v>97</v>
      </c>
      <c r="S594" s="23">
        <f t="shared" si="73"/>
        <v>1.3659999999999997</v>
      </c>
      <c r="T594" s="22">
        <v>19</v>
      </c>
      <c r="U594" s="22">
        <v>11</v>
      </c>
      <c r="V594" s="24">
        <v>6</v>
      </c>
      <c r="W594" s="24" t="str">
        <f t="shared" si="70"/>
        <v>Brisa Fuerte</v>
      </c>
      <c r="X594" s="24" t="s">
        <v>60</v>
      </c>
      <c r="Y594" s="24">
        <f t="shared" si="74"/>
        <v>292.5</v>
      </c>
      <c r="Z594" s="25">
        <v>0.28999999999999998</v>
      </c>
      <c r="AA594" s="25">
        <f t="shared" si="71"/>
        <v>0.27952700000000003</v>
      </c>
      <c r="AB594" s="25">
        <f t="shared" si="72"/>
        <v>7.3659999999999988</v>
      </c>
      <c r="AC594" s="25">
        <v>7.1</v>
      </c>
      <c r="AD594" s="26">
        <v>6</v>
      </c>
      <c r="AE594" s="26" t="s">
        <v>88</v>
      </c>
      <c r="AN594" s="98" t="s">
        <v>115</v>
      </c>
    </row>
    <row r="595" spans="1:40">
      <c r="A595" s="17">
        <v>43048</v>
      </c>
      <c r="B595" s="18">
        <v>0.34027777777777801</v>
      </c>
      <c r="C595" s="18">
        <v>0.63194444444444398</v>
      </c>
      <c r="D595" s="19">
        <v>10</v>
      </c>
      <c r="E595" s="19">
        <v>10</v>
      </c>
      <c r="F595" s="19">
        <v>11</v>
      </c>
      <c r="G595" s="5">
        <f>INDEX('Carta Psicrométrica'!B$3:AO$49,MATCH(datos!F595,'Carta Psicrométrica'!A$3:A$49,0),MATCH(datos!E595,'Carta Psicrométrica'!B$2:AO$2,0))</f>
        <v>0</v>
      </c>
      <c r="H595" s="20">
        <v>18</v>
      </c>
      <c r="I595" s="20">
        <v>6</v>
      </c>
      <c r="J595" s="6">
        <v>1024</v>
      </c>
      <c r="K595" s="6">
        <f t="shared" si="75"/>
        <v>768</v>
      </c>
      <c r="L595" s="21">
        <v>12</v>
      </c>
      <c r="M595" s="21">
        <v>14</v>
      </c>
      <c r="N595" s="21">
        <v>16</v>
      </c>
      <c r="O595" s="21">
        <v>17</v>
      </c>
      <c r="P595" s="21">
        <v>19</v>
      </c>
      <c r="Q595" s="22">
        <v>97</v>
      </c>
      <c r="R595" s="22">
        <v>96</v>
      </c>
      <c r="S595" s="23">
        <f t="shared" si="73"/>
        <v>1</v>
      </c>
      <c r="T595" s="22">
        <v>17</v>
      </c>
      <c r="U595" s="22">
        <v>9</v>
      </c>
      <c r="V595" s="24">
        <v>0</v>
      </c>
      <c r="W595" s="24" t="str">
        <f t="shared" si="70"/>
        <v>Calma</v>
      </c>
      <c r="X595" s="24" t="s">
        <v>60</v>
      </c>
      <c r="Y595" s="24">
        <f t="shared" si="74"/>
        <v>292.5</v>
      </c>
      <c r="Z595" s="25">
        <v>0</v>
      </c>
      <c r="AA595" s="25">
        <f t="shared" si="71"/>
        <v>0</v>
      </c>
      <c r="AB595" s="25">
        <f t="shared" si="72"/>
        <v>0</v>
      </c>
      <c r="AC595" s="25">
        <v>0</v>
      </c>
      <c r="AD595" s="26">
        <v>6</v>
      </c>
      <c r="AE595" s="26" t="s">
        <v>76</v>
      </c>
      <c r="AN595" s="98" t="s">
        <v>137</v>
      </c>
    </row>
    <row r="596" spans="1:40">
      <c r="A596" s="17">
        <v>43049</v>
      </c>
      <c r="B596" s="18">
        <v>0.33333333333333298</v>
      </c>
      <c r="C596" s="18">
        <v>0.625</v>
      </c>
      <c r="D596" s="19">
        <v>11</v>
      </c>
      <c r="E596" s="19">
        <v>12</v>
      </c>
      <c r="F596" s="19">
        <v>13</v>
      </c>
      <c r="G596" s="5">
        <f>INDEX('Carta Psicrométrica'!B$3:AO$49,MATCH(datos!F596,'Carta Psicrométrica'!A$3:A$49,0),MATCH(datos!E596,'Carta Psicrométrica'!B$2:AO$2,0))</f>
        <v>0</v>
      </c>
      <c r="H596" s="20">
        <v>20</v>
      </c>
      <c r="I596" s="20">
        <v>8</v>
      </c>
      <c r="J596" s="6">
        <v>1024</v>
      </c>
      <c r="K596" s="6">
        <f t="shared" si="75"/>
        <v>768</v>
      </c>
      <c r="L596" s="21">
        <v>11</v>
      </c>
      <c r="M596" s="21">
        <v>12</v>
      </c>
      <c r="N596" s="21">
        <v>15</v>
      </c>
      <c r="O596" s="21">
        <v>16</v>
      </c>
      <c r="P596" s="21">
        <v>19</v>
      </c>
      <c r="Q596" s="22">
        <v>96</v>
      </c>
      <c r="R596" s="22">
        <v>95</v>
      </c>
      <c r="S596" s="23">
        <f t="shared" si="73"/>
        <v>1</v>
      </c>
      <c r="T596" s="22">
        <v>13</v>
      </c>
      <c r="U596" s="22">
        <v>8</v>
      </c>
      <c r="V596" s="24">
        <v>2</v>
      </c>
      <c r="W596" s="24" t="str">
        <f t="shared" si="70"/>
        <v>Brisa Suave</v>
      </c>
      <c r="X596" s="24" t="s">
        <v>47</v>
      </c>
      <c r="Y596" s="24">
        <f t="shared" si="74"/>
        <v>315</v>
      </c>
      <c r="Z596" s="25">
        <v>0</v>
      </c>
      <c r="AA596" s="25">
        <f t="shared" si="71"/>
        <v>0</v>
      </c>
      <c r="AB596" s="25">
        <f t="shared" si="72"/>
        <v>0</v>
      </c>
      <c r="AC596" s="25">
        <v>0</v>
      </c>
      <c r="AD596" s="26">
        <v>2</v>
      </c>
      <c r="AE596" s="26" t="s">
        <v>89</v>
      </c>
      <c r="AN596" s="98" t="s">
        <v>136</v>
      </c>
    </row>
    <row r="597" spans="1:40">
      <c r="A597" s="17">
        <v>43050</v>
      </c>
      <c r="B597" s="18">
        <v>0.33333333333333298</v>
      </c>
      <c r="C597" s="18">
        <v>0.625</v>
      </c>
      <c r="D597" s="19">
        <v>13</v>
      </c>
      <c r="E597" s="19">
        <v>13</v>
      </c>
      <c r="F597" s="19">
        <v>15</v>
      </c>
      <c r="G597" s="5">
        <f>INDEX('Carta Psicrométrica'!B$3:AO$49,MATCH(datos!F597,'Carta Psicrométrica'!A$3:A$49,0),MATCH(datos!E597,'Carta Psicrométrica'!B$2:AO$2,0))</f>
        <v>0</v>
      </c>
      <c r="H597" s="20">
        <v>23</v>
      </c>
      <c r="I597" s="20">
        <v>10.5</v>
      </c>
      <c r="J597" s="6">
        <v>1022</v>
      </c>
      <c r="K597" s="6">
        <f t="shared" si="75"/>
        <v>766.5</v>
      </c>
      <c r="L597" s="21">
        <v>12</v>
      </c>
      <c r="M597" s="21">
        <v>13</v>
      </c>
      <c r="N597" s="21">
        <v>14.5</v>
      </c>
      <c r="O597" s="21">
        <v>16</v>
      </c>
      <c r="P597" s="21">
        <v>19</v>
      </c>
      <c r="Q597" s="22">
        <v>106</v>
      </c>
      <c r="R597" s="22">
        <v>106</v>
      </c>
      <c r="S597" s="23">
        <f t="shared" si="73"/>
        <v>0</v>
      </c>
      <c r="T597" s="22">
        <v>22</v>
      </c>
      <c r="U597" s="22">
        <v>11</v>
      </c>
      <c r="V597" s="24">
        <v>1</v>
      </c>
      <c r="W597" s="24" t="str">
        <f t="shared" si="70"/>
        <v>Ventolina</v>
      </c>
      <c r="X597" s="24" t="s">
        <v>60</v>
      </c>
      <c r="Y597" s="24">
        <f t="shared" si="74"/>
        <v>292.5</v>
      </c>
      <c r="Z597" s="25">
        <v>0</v>
      </c>
      <c r="AA597" s="25">
        <f t="shared" si="71"/>
        <v>0</v>
      </c>
      <c r="AB597" s="25">
        <f t="shared" si="72"/>
        <v>0</v>
      </c>
      <c r="AC597" s="25">
        <v>0</v>
      </c>
      <c r="AD597" s="26">
        <v>6</v>
      </c>
      <c r="AE597" s="26" t="s">
        <v>89</v>
      </c>
      <c r="AN597" s="98" t="s">
        <v>126</v>
      </c>
    </row>
    <row r="598" spans="1:40">
      <c r="A598" s="17">
        <v>43051</v>
      </c>
      <c r="B598" s="18">
        <v>0.33333333333333298</v>
      </c>
      <c r="C598" s="18">
        <v>0.625</v>
      </c>
      <c r="D598" s="19">
        <v>14</v>
      </c>
      <c r="E598" s="19">
        <v>12</v>
      </c>
      <c r="F598" s="19">
        <v>14</v>
      </c>
      <c r="G598" s="5">
        <f>INDEX('Carta Psicrométrica'!B$3:AO$49,MATCH(datos!F598,'Carta Psicrométrica'!A$3:A$49,0),MATCH(datos!E598,'Carta Psicrométrica'!B$2:AO$2,0))</f>
        <v>0</v>
      </c>
      <c r="H598" s="20">
        <v>26</v>
      </c>
      <c r="I598" s="20">
        <v>10</v>
      </c>
      <c r="J598" s="6">
        <v>1024</v>
      </c>
      <c r="K598" s="6">
        <f t="shared" si="75"/>
        <v>768</v>
      </c>
      <c r="L598" s="21">
        <v>12</v>
      </c>
      <c r="M598" s="21">
        <v>13</v>
      </c>
      <c r="N598" s="21">
        <v>15</v>
      </c>
      <c r="O598" s="21">
        <v>16</v>
      </c>
      <c r="P598" s="21">
        <v>18</v>
      </c>
      <c r="Q598" s="22">
        <v>106</v>
      </c>
      <c r="R598" s="22">
        <v>105</v>
      </c>
      <c r="S598" s="23">
        <f t="shared" si="73"/>
        <v>1</v>
      </c>
      <c r="T598" s="22">
        <v>16</v>
      </c>
      <c r="U598" s="22">
        <v>10</v>
      </c>
      <c r="V598" s="24">
        <v>1</v>
      </c>
      <c r="W598" s="24" t="str">
        <f t="shared" si="70"/>
        <v>Ventolina</v>
      </c>
      <c r="X598" s="24" t="s">
        <v>60</v>
      </c>
      <c r="Y598" s="24">
        <f t="shared" si="74"/>
        <v>292.5</v>
      </c>
      <c r="Z598" s="25">
        <v>0</v>
      </c>
      <c r="AA598" s="25">
        <f t="shared" si="71"/>
        <v>0</v>
      </c>
      <c r="AB598" s="25">
        <f t="shared" si="72"/>
        <v>0</v>
      </c>
      <c r="AC598" s="25">
        <v>0</v>
      </c>
      <c r="AD598" s="26">
        <v>2</v>
      </c>
      <c r="AE598" s="26" t="s">
        <v>76</v>
      </c>
      <c r="AN598" s="98" t="s">
        <v>126</v>
      </c>
    </row>
    <row r="599" spans="1:40">
      <c r="A599" s="17">
        <v>43052</v>
      </c>
      <c r="B599" s="18">
        <v>0.33333333333333298</v>
      </c>
      <c r="C599" s="18">
        <v>0.625</v>
      </c>
      <c r="D599" s="19">
        <v>14</v>
      </c>
      <c r="E599" s="19">
        <v>13</v>
      </c>
      <c r="F599" s="19">
        <v>15</v>
      </c>
      <c r="G599" s="5">
        <f>INDEX('Carta Psicrométrica'!B$3:AO$49,MATCH(datos!F599,'Carta Psicrométrica'!A$3:A$49,0),MATCH(datos!E599,'Carta Psicrométrica'!B$2:AO$2,0))</f>
        <v>0</v>
      </c>
      <c r="H599" s="20">
        <v>25</v>
      </c>
      <c r="I599" s="20">
        <v>9.5</v>
      </c>
      <c r="J599" s="6">
        <v>1025</v>
      </c>
      <c r="K599" s="6">
        <f t="shared" si="75"/>
        <v>768.75</v>
      </c>
      <c r="L599" s="21">
        <v>12</v>
      </c>
      <c r="M599" s="21">
        <v>13</v>
      </c>
      <c r="N599" s="21">
        <v>14</v>
      </c>
      <c r="O599" s="21">
        <v>16</v>
      </c>
      <c r="P599" s="21">
        <v>18</v>
      </c>
      <c r="Q599" s="22">
        <v>105</v>
      </c>
      <c r="R599" s="22">
        <v>103</v>
      </c>
      <c r="S599" s="23">
        <f t="shared" si="73"/>
        <v>2</v>
      </c>
      <c r="T599" s="22">
        <v>16</v>
      </c>
      <c r="U599" s="22">
        <v>10</v>
      </c>
      <c r="V599" s="24">
        <v>3</v>
      </c>
      <c r="W599" s="24" t="str">
        <f t="shared" si="70"/>
        <v>Brisa Leve</v>
      </c>
      <c r="X599" s="24" t="s">
        <v>60</v>
      </c>
      <c r="Y599" s="24">
        <f t="shared" si="74"/>
        <v>292.5</v>
      </c>
      <c r="Z599" s="25">
        <v>0</v>
      </c>
      <c r="AA599" s="25">
        <f t="shared" si="71"/>
        <v>0</v>
      </c>
      <c r="AB599" s="25">
        <f t="shared" si="72"/>
        <v>0</v>
      </c>
      <c r="AC599" s="25">
        <v>0</v>
      </c>
      <c r="AD599" s="26">
        <v>1</v>
      </c>
      <c r="AE599" s="26" t="s">
        <v>76</v>
      </c>
      <c r="AN599" s="98" t="s">
        <v>117</v>
      </c>
    </row>
    <row r="600" spans="1:40">
      <c r="A600" s="17">
        <v>43053</v>
      </c>
      <c r="B600" s="18">
        <v>0.33333333333333298</v>
      </c>
      <c r="C600" s="18">
        <v>0.625</v>
      </c>
      <c r="D600" s="19">
        <v>13</v>
      </c>
      <c r="E600" s="19">
        <v>13</v>
      </c>
      <c r="F600" s="19">
        <v>15</v>
      </c>
      <c r="G600" s="5">
        <f>INDEX('Carta Psicrométrica'!B$3:AO$49,MATCH(datos!F600,'Carta Psicrométrica'!A$3:A$49,0),MATCH(datos!E600,'Carta Psicrométrica'!B$2:AO$2,0))</f>
        <v>0</v>
      </c>
      <c r="H600" s="20">
        <v>22</v>
      </c>
      <c r="I600" s="20">
        <v>9</v>
      </c>
      <c r="J600" s="6">
        <v>1026</v>
      </c>
      <c r="K600" s="6">
        <f t="shared" si="75"/>
        <v>769.5</v>
      </c>
      <c r="L600" s="21">
        <v>11</v>
      </c>
      <c r="M600" s="21">
        <v>13</v>
      </c>
      <c r="N600" s="21">
        <v>14</v>
      </c>
      <c r="O600" s="21">
        <v>16</v>
      </c>
      <c r="P600" s="21">
        <v>18</v>
      </c>
      <c r="Q600" s="22">
        <v>103</v>
      </c>
      <c r="R600" s="22">
        <v>103</v>
      </c>
      <c r="S600" s="23">
        <f t="shared" si="73"/>
        <v>0</v>
      </c>
      <c r="T600" s="22">
        <v>15</v>
      </c>
      <c r="U600" s="22">
        <v>10</v>
      </c>
      <c r="V600" s="24">
        <v>1</v>
      </c>
      <c r="W600" s="24" t="str">
        <f t="shared" si="70"/>
        <v>Ventolina</v>
      </c>
      <c r="X600" s="24" t="s">
        <v>47</v>
      </c>
      <c r="Y600" s="24">
        <f t="shared" si="74"/>
        <v>315</v>
      </c>
      <c r="Z600" s="25">
        <v>0</v>
      </c>
      <c r="AA600" s="25">
        <f t="shared" si="71"/>
        <v>0</v>
      </c>
      <c r="AB600" s="25">
        <f t="shared" si="72"/>
        <v>0</v>
      </c>
      <c r="AC600" s="25">
        <v>0</v>
      </c>
      <c r="AD600" s="26">
        <v>2</v>
      </c>
      <c r="AE600" s="26" t="s">
        <v>76</v>
      </c>
      <c r="AN600" s="98" t="s">
        <v>136</v>
      </c>
    </row>
    <row r="601" spans="1:40">
      <c r="A601" s="17">
        <v>43054</v>
      </c>
      <c r="B601" s="18">
        <v>0.33680555555555503</v>
      </c>
      <c r="C601" s="18">
        <v>0.62847222222222199</v>
      </c>
      <c r="D601" s="19">
        <v>16</v>
      </c>
      <c r="E601" s="19">
        <v>11</v>
      </c>
      <c r="F601" s="19">
        <v>18</v>
      </c>
      <c r="G601" s="5">
        <f>INDEX('Carta Psicrométrica'!B$3:AO$49,MATCH(datos!F601,'Carta Psicrométrica'!A$3:A$49,0),MATCH(datos!E601,'Carta Psicrométrica'!B$2:AO$2,0))</f>
        <v>6</v>
      </c>
      <c r="H601" s="20">
        <v>27</v>
      </c>
      <c r="I601" s="20">
        <v>10</v>
      </c>
      <c r="J601" s="6">
        <v>1022</v>
      </c>
      <c r="K601" s="6">
        <f t="shared" si="75"/>
        <v>766.5</v>
      </c>
      <c r="L601" s="21">
        <v>11</v>
      </c>
      <c r="M601" s="21">
        <v>13</v>
      </c>
      <c r="N601" s="21">
        <v>14</v>
      </c>
      <c r="O601" s="21">
        <v>16</v>
      </c>
      <c r="P601" s="21">
        <v>18</v>
      </c>
      <c r="Q601" s="22">
        <v>104</v>
      </c>
      <c r="R601" s="22">
        <v>101</v>
      </c>
      <c r="S601" s="23">
        <f t="shared" si="73"/>
        <v>3</v>
      </c>
      <c r="T601" s="22">
        <v>16</v>
      </c>
      <c r="U601" s="22">
        <v>11</v>
      </c>
      <c r="V601" s="24">
        <v>1</v>
      </c>
      <c r="W601" s="24" t="str">
        <f t="shared" si="70"/>
        <v>Ventolina</v>
      </c>
      <c r="X601" s="24" t="s">
        <v>60</v>
      </c>
      <c r="Y601" s="24">
        <f t="shared" si="74"/>
        <v>292.5</v>
      </c>
      <c r="Z601" s="25">
        <v>0</v>
      </c>
      <c r="AA601" s="25">
        <f t="shared" ref="AA601:AA625" si="76">AC601*0.03937</f>
        <v>0</v>
      </c>
      <c r="AB601" s="25">
        <f t="shared" ref="AB601:AB626" si="77">Z601*25.4</f>
        <v>0</v>
      </c>
      <c r="AC601" s="25">
        <v>0</v>
      </c>
      <c r="AD601" s="26">
        <v>0</v>
      </c>
      <c r="AN601" s="98" t="s">
        <v>71</v>
      </c>
    </row>
    <row r="602" spans="1:40">
      <c r="A602" s="17">
        <v>43055</v>
      </c>
      <c r="B602" s="18">
        <v>0.33333333333333298</v>
      </c>
      <c r="C602" s="18">
        <v>0.625</v>
      </c>
      <c r="D602" s="19">
        <v>12</v>
      </c>
      <c r="E602" s="19">
        <v>10</v>
      </c>
      <c r="F602" s="19">
        <v>14</v>
      </c>
      <c r="G602" s="5">
        <f>INDEX('Carta Psicrométrica'!B$3:AO$49,MATCH(datos!F602,'Carta Psicrométrica'!A$3:A$49,0),MATCH(datos!E602,'Carta Psicrométrica'!B$2:AO$2,0))</f>
        <v>1</v>
      </c>
      <c r="H602" s="20">
        <v>25</v>
      </c>
      <c r="I602" s="20">
        <v>8</v>
      </c>
      <c r="J602" s="6">
        <v>1024</v>
      </c>
      <c r="K602" s="6">
        <f t="shared" si="75"/>
        <v>768</v>
      </c>
      <c r="L602" s="21">
        <v>10</v>
      </c>
      <c r="M602" s="21">
        <v>12</v>
      </c>
      <c r="N602" s="21">
        <v>14</v>
      </c>
      <c r="O602" s="21">
        <v>15</v>
      </c>
      <c r="P602" s="21">
        <v>17</v>
      </c>
      <c r="Q602" s="22">
        <v>101</v>
      </c>
      <c r="R602" s="22">
        <v>95</v>
      </c>
      <c r="S602" s="23">
        <f t="shared" si="73"/>
        <v>6</v>
      </c>
      <c r="T602" s="22">
        <v>15</v>
      </c>
      <c r="U602" s="22">
        <v>10</v>
      </c>
      <c r="V602" s="24">
        <v>0</v>
      </c>
      <c r="W602" s="24" t="str">
        <f t="shared" si="70"/>
        <v>Calma</v>
      </c>
      <c r="X602" s="24" t="s">
        <v>67</v>
      </c>
      <c r="Y602" s="24">
        <f t="shared" si="74"/>
        <v>337.5</v>
      </c>
      <c r="Z602" s="25">
        <v>0</v>
      </c>
      <c r="AA602" s="25">
        <f t="shared" si="76"/>
        <v>0</v>
      </c>
      <c r="AB602" s="25">
        <f t="shared" si="77"/>
        <v>0</v>
      </c>
      <c r="AC602" s="25">
        <v>0</v>
      </c>
      <c r="AD602" s="26">
        <v>1</v>
      </c>
      <c r="AE602" s="26" t="s">
        <v>89</v>
      </c>
      <c r="AN602" s="98" t="s">
        <v>118</v>
      </c>
    </row>
    <row r="603" spans="1:40">
      <c r="A603" s="17">
        <v>43056</v>
      </c>
      <c r="B603" s="18">
        <v>0.33333333333333298</v>
      </c>
      <c r="C603" s="18">
        <v>0.625</v>
      </c>
      <c r="D603" s="19">
        <v>14</v>
      </c>
      <c r="E603" s="19">
        <v>11</v>
      </c>
      <c r="F603" s="19">
        <v>15</v>
      </c>
      <c r="G603" s="5">
        <f>INDEX('Carta Psicrométrica'!B$3:AO$49,MATCH(datos!F603,'Carta Psicrométrica'!A$3:A$49,0),MATCH(datos!E603,'Carta Psicrométrica'!B$2:AO$2,0))</f>
        <v>0</v>
      </c>
      <c r="H603" s="20">
        <v>25</v>
      </c>
      <c r="I603" s="20">
        <v>11</v>
      </c>
      <c r="J603" s="6">
        <v>1023</v>
      </c>
      <c r="K603" s="6">
        <f t="shared" si="75"/>
        <v>767.25</v>
      </c>
      <c r="L603" s="21">
        <v>11</v>
      </c>
      <c r="M603" s="21">
        <v>12</v>
      </c>
      <c r="N603" s="21">
        <v>14</v>
      </c>
      <c r="O603" s="21">
        <v>15</v>
      </c>
      <c r="P603" s="21">
        <v>18</v>
      </c>
      <c r="Q603" s="22">
        <v>95</v>
      </c>
      <c r="R603" s="22">
        <v>95</v>
      </c>
      <c r="S603" s="23">
        <f t="shared" si="73"/>
        <v>0</v>
      </c>
      <c r="T603" s="22">
        <v>13</v>
      </c>
      <c r="U603" s="22">
        <v>9</v>
      </c>
      <c r="V603" s="24">
        <v>0</v>
      </c>
      <c r="W603" s="24" t="str">
        <f t="shared" si="70"/>
        <v>Calma</v>
      </c>
      <c r="X603" s="24" t="s">
        <v>67</v>
      </c>
      <c r="Y603" s="24">
        <f t="shared" si="74"/>
        <v>337.5</v>
      </c>
      <c r="Z603" s="25">
        <v>0</v>
      </c>
      <c r="AA603" s="25">
        <f t="shared" si="76"/>
        <v>0</v>
      </c>
      <c r="AB603" s="25">
        <f t="shared" si="77"/>
        <v>0</v>
      </c>
      <c r="AC603" s="25">
        <v>0</v>
      </c>
      <c r="AD603" s="26">
        <v>4</v>
      </c>
      <c r="AE603" s="26" t="s">
        <v>89</v>
      </c>
      <c r="AN603" s="98" t="s">
        <v>131</v>
      </c>
    </row>
    <row r="604" spans="1:40">
      <c r="A604" s="17">
        <v>43057</v>
      </c>
      <c r="B604" s="18">
        <v>0.33333333333333298</v>
      </c>
      <c r="C604" s="18">
        <v>0.625</v>
      </c>
      <c r="D604" s="19">
        <v>14</v>
      </c>
      <c r="E604" s="19">
        <v>11</v>
      </c>
      <c r="F604" s="19">
        <v>16</v>
      </c>
      <c r="G604" s="5">
        <f>INDEX('Carta Psicrométrica'!B$3:AO$49,MATCH(datos!F604,'Carta Psicrométrica'!A$3:A$49,0),MATCH(datos!E604,'Carta Psicrométrica'!B$2:AO$2,0))</f>
        <v>0</v>
      </c>
      <c r="H604" s="20">
        <v>28</v>
      </c>
      <c r="I604" s="20">
        <v>14</v>
      </c>
      <c r="J604" s="6">
        <v>1022</v>
      </c>
      <c r="K604" s="6">
        <f t="shared" si="75"/>
        <v>766.5</v>
      </c>
      <c r="L604" s="21">
        <v>12</v>
      </c>
      <c r="M604" s="21">
        <v>13</v>
      </c>
      <c r="N604" s="21">
        <v>14</v>
      </c>
      <c r="O604" s="21">
        <v>15</v>
      </c>
      <c r="P604" s="21">
        <v>18</v>
      </c>
      <c r="Q604" s="22">
        <v>108</v>
      </c>
      <c r="R604" s="22">
        <v>101</v>
      </c>
      <c r="S604" s="23">
        <f t="shared" si="73"/>
        <v>7</v>
      </c>
      <c r="T604" s="22">
        <v>23</v>
      </c>
      <c r="U604" s="22">
        <v>11</v>
      </c>
      <c r="V604" s="24">
        <v>1</v>
      </c>
      <c r="W604" s="24" t="str">
        <f t="shared" si="70"/>
        <v>Ventolina</v>
      </c>
      <c r="X604" s="24" t="s">
        <v>58</v>
      </c>
      <c r="Y604" s="24">
        <f t="shared" si="74"/>
        <v>270</v>
      </c>
      <c r="Z604" s="25">
        <v>0</v>
      </c>
      <c r="AA604" s="25">
        <f t="shared" si="76"/>
        <v>0</v>
      </c>
      <c r="AB604" s="25">
        <f t="shared" si="77"/>
        <v>0</v>
      </c>
      <c r="AC604" s="25">
        <v>0</v>
      </c>
      <c r="AD604" s="26">
        <v>2</v>
      </c>
      <c r="AE604" s="26" t="s">
        <v>70</v>
      </c>
      <c r="AN604" s="98" t="s">
        <v>131</v>
      </c>
    </row>
    <row r="605" spans="1:40">
      <c r="A605" s="17">
        <v>43058</v>
      </c>
      <c r="B605" s="18">
        <v>0.32986111111111099</v>
      </c>
      <c r="C605" s="18">
        <v>0.53819444444444398</v>
      </c>
      <c r="D605" s="19">
        <v>6</v>
      </c>
      <c r="E605" s="19">
        <v>4</v>
      </c>
      <c r="F605" s="19">
        <v>8</v>
      </c>
      <c r="G605" s="5">
        <f>INDEX('Carta Psicrométrica'!B$3:AO$49,MATCH(datos!F605,'Carta Psicrométrica'!A$3:A$49,0),MATCH(datos!E605,'Carta Psicrométrica'!B$2:AO$2,0))</f>
        <v>46</v>
      </c>
      <c r="H605" s="20">
        <v>19</v>
      </c>
      <c r="I605" s="20">
        <v>6</v>
      </c>
      <c r="J605" s="6">
        <v>1029</v>
      </c>
      <c r="K605" s="6">
        <f t="shared" si="75"/>
        <v>771.75</v>
      </c>
      <c r="L605" s="21">
        <v>9</v>
      </c>
      <c r="M605" s="21">
        <v>12</v>
      </c>
      <c r="N605" s="21">
        <v>13</v>
      </c>
      <c r="O605" s="21">
        <v>15</v>
      </c>
      <c r="P605" s="21">
        <v>17</v>
      </c>
      <c r="Q605" s="22">
        <v>101</v>
      </c>
      <c r="R605" s="22">
        <v>98</v>
      </c>
      <c r="S605" s="23">
        <f t="shared" si="73"/>
        <v>3</v>
      </c>
      <c r="T605" s="22">
        <v>13</v>
      </c>
      <c r="U605" s="22">
        <v>5</v>
      </c>
      <c r="V605" s="24">
        <v>3</v>
      </c>
      <c r="W605" s="24" t="str">
        <f t="shared" si="70"/>
        <v>Brisa Leve</v>
      </c>
      <c r="X605" s="24" t="s">
        <v>60</v>
      </c>
      <c r="Y605" s="24">
        <f t="shared" si="74"/>
        <v>292.5</v>
      </c>
      <c r="Z605" s="25">
        <v>0</v>
      </c>
      <c r="AA605" s="25">
        <f t="shared" si="76"/>
        <v>0</v>
      </c>
      <c r="AB605" s="25">
        <f t="shared" si="77"/>
        <v>0</v>
      </c>
      <c r="AC605" s="25">
        <v>0</v>
      </c>
      <c r="AD605" s="26">
        <v>7</v>
      </c>
      <c r="AE605" s="26" t="s">
        <v>76</v>
      </c>
      <c r="AN605" s="98" t="s">
        <v>139</v>
      </c>
    </row>
    <row r="606" spans="1:40">
      <c r="A606" s="17">
        <v>43059</v>
      </c>
      <c r="B606" s="18">
        <v>0.33333333333333298</v>
      </c>
      <c r="C606" s="18">
        <v>0.625</v>
      </c>
      <c r="D606" s="19">
        <v>4</v>
      </c>
      <c r="E606" s="19">
        <v>4</v>
      </c>
      <c r="F606" s="19">
        <v>7</v>
      </c>
      <c r="G606" s="5">
        <f>INDEX('Carta Psicrométrica'!B$3:AO$49,MATCH(datos!F606,'Carta Psicrométrica'!A$3:A$49,0),MATCH(datos!E606,'Carta Psicrométrica'!B$2:AO$2,0))</f>
        <v>44</v>
      </c>
      <c r="J606" s="6">
        <v>1026</v>
      </c>
      <c r="K606" s="6">
        <f t="shared" si="75"/>
        <v>769.5</v>
      </c>
      <c r="L606" s="21">
        <v>8</v>
      </c>
      <c r="M606" s="21">
        <v>10</v>
      </c>
      <c r="N606" s="21">
        <v>12</v>
      </c>
      <c r="O606" s="21">
        <v>15</v>
      </c>
      <c r="P606" s="21">
        <v>17</v>
      </c>
      <c r="Q606" s="22">
        <v>98</v>
      </c>
      <c r="R606" s="22">
        <v>97</v>
      </c>
      <c r="S606" s="23">
        <f t="shared" si="73"/>
        <v>1</v>
      </c>
      <c r="T606" s="22">
        <v>9</v>
      </c>
      <c r="U606" s="22">
        <v>6</v>
      </c>
      <c r="V606" s="24">
        <v>0</v>
      </c>
      <c r="W606" s="24" t="str">
        <f t="shared" si="70"/>
        <v>Calma</v>
      </c>
      <c r="X606" s="24" t="s">
        <v>60</v>
      </c>
      <c r="Y606" s="24">
        <f t="shared" si="74"/>
        <v>292.5</v>
      </c>
      <c r="Z606" s="25">
        <v>0</v>
      </c>
      <c r="AA606" s="25">
        <f t="shared" si="76"/>
        <v>0</v>
      </c>
      <c r="AB606" s="25">
        <f t="shared" si="77"/>
        <v>0</v>
      </c>
      <c r="AC606" s="25">
        <v>0</v>
      </c>
      <c r="AD606" s="26">
        <v>2</v>
      </c>
      <c r="AE606" s="26" t="s">
        <v>76</v>
      </c>
      <c r="AN606" s="98" t="s">
        <v>139</v>
      </c>
    </row>
    <row r="607" spans="1:40">
      <c r="A607" s="17">
        <v>43060</v>
      </c>
      <c r="B607" s="18">
        <v>0.33333333333333298</v>
      </c>
      <c r="C607" s="18">
        <v>0.625</v>
      </c>
      <c r="D607" s="19">
        <v>10</v>
      </c>
      <c r="E607" s="19">
        <v>7</v>
      </c>
      <c r="F607" s="19">
        <v>12</v>
      </c>
      <c r="G607" s="5">
        <f>INDEX('Carta Psicrométrica'!B$3:AO$49,MATCH(datos!F607,'Carta Psicrométrica'!A$3:A$49,0),MATCH(datos!E607,'Carta Psicrométrica'!B$2:AO$2,0))</f>
        <v>22</v>
      </c>
      <c r="H607" s="20">
        <v>19</v>
      </c>
      <c r="I607" s="20">
        <v>9</v>
      </c>
      <c r="J607" s="6">
        <v>1026</v>
      </c>
      <c r="K607" s="6">
        <f t="shared" si="75"/>
        <v>769.5</v>
      </c>
      <c r="L607" s="21">
        <v>9</v>
      </c>
      <c r="M607" s="21">
        <v>10.5</v>
      </c>
      <c r="N607" s="21">
        <v>12</v>
      </c>
      <c r="O607" s="21">
        <v>14</v>
      </c>
      <c r="P607" s="21">
        <v>17</v>
      </c>
      <c r="Q607" s="22">
        <v>97</v>
      </c>
      <c r="R607" s="22">
        <v>90</v>
      </c>
      <c r="S607" s="23">
        <f t="shared" si="73"/>
        <v>7</v>
      </c>
      <c r="T607" s="22">
        <v>8</v>
      </c>
      <c r="U607" s="22">
        <v>4</v>
      </c>
      <c r="V607" s="24">
        <v>2</v>
      </c>
      <c r="W607" s="24" t="str">
        <f t="shared" si="70"/>
        <v>Brisa Suave</v>
      </c>
      <c r="X607" s="24" t="s">
        <v>58</v>
      </c>
      <c r="Y607" s="24">
        <f t="shared" si="74"/>
        <v>270</v>
      </c>
      <c r="Z607" s="25">
        <v>0</v>
      </c>
      <c r="AA607" s="25">
        <f t="shared" si="76"/>
        <v>0</v>
      </c>
      <c r="AB607" s="25">
        <f t="shared" si="77"/>
        <v>0</v>
      </c>
      <c r="AC607" s="25">
        <v>0</v>
      </c>
      <c r="AD607" s="26">
        <v>6</v>
      </c>
      <c r="AE607" s="26" t="s">
        <v>96</v>
      </c>
      <c r="AN607" s="98" t="s">
        <v>138</v>
      </c>
    </row>
    <row r="608" spans="1:40">
      <c r="A608" s="17">
        <v>43061</v>
      </c>
      <c r="B608" s="18">
        <v>0.33333333333333298</v>
      </c>
      <c r="C608" s="18">
        <v>0.625</v>
      </c>
      <c r="D608" s="19">
        <v>8</v>
      </c>
      <c r="E608" s="19">
        <v>7</v>
      </c>
      <c r="F608" s="19">
        <v>11</v>
      </c>
      <c r="G608" s="5">
        <f>INDEX('Carta Psicrométrica'!B$3:AO$49,MATCH(datos!F608,'Carta Psicrométrica'!A$3:A$49,0),MATCH(datos!E608,'Carta Psicrométrica'!B$2:AO$2,0))</f>
        <v>19</v>
      </c>
      <c r="H608" s="20">
        <v>20</v>
      </c>
      <c r="I608" s="20">
        <v>6</v>
      </c>
      <c r="J608" s="6">
        <v>1031</v>
      </c>
      <c r="K608" s="6">
        <f t="shared" si="75"/>
        <v>773.25</v>
      </c>
      <c r="L608" s="21">
        <v>10</v>
      </c>
      <c r="M608" s="21">
        <v>11</v>
      </c>
      <c r="N608" s="21">
        <v>12</v>
      </c>
      <c r="O608" s="21">
        <v>15</v>
      </c>
      <c r="P608" s="21">
        <v>17</v>
      </c>
      <c r="Q608" s="22">
        <v>90</v>
      </c>
      <c r="R608" s="22">
        <v>90</v>
      </c>
      <c r="S608" s="23">
        <v>0</v>
      </c>
      <c r="T608" s="22">
        <v>11</v>
      </c>
      <c r="U608" s="22">
        <v>6</v>
      </c>
      <c r="V608" s="24">
        <v>1</v>
      </c>
      <c r="W608" s="24" t="str">
        <f t="shared" si="70"/>
        <v>Ventolina</v>
      </c>
      <c r="X608" s="24" t="s">
        <v>68</v>
      </c>
      <c r="Y608" s="24">
        <f t="shared" si="74"/>
        <v>180</v>
      </c>
      <c r="Z608" s="25">
        <v>0</v>
      </c>
      <c r="AA608" s="25">
        <f t="shared" si="76"/>
        <v>0</v>
      </c>
      <c r="AB608" s="25">
        <f t="shared" si="77"/>
        <v>0</v>
      </c>
      <c r="AC608" s="25">
        <v>0</v>
      </c>
      <c r="AD608" s="26">
        <v>1</v>
      </c>
      <c r="AE608" s="26" t="s">
        <v>96</v>
      </c>
      <c r="AN608" s="98" t="s">
        <v>142</v>
      </c>
    </row>
    <row r="609" spans="1:40">
      <c r="A609" s="17">
        <v>43062</v>
      </c>
      <c r="B609" s="18">
        <v>0.33333333333333298</v>
      </c>
      <c r="C609" s="18">
        <v>0.625</v>
      </c>
      <c r="D609" s="19">
        <v>6</v>
      </c>
      <c r="E609" s="19">
        <v>6</v>
      </c>
      <c r="F609" s="19">
        <v>8</v>
      </c>
      <c r="G609" s="5">
        <f>INDEX('Carta Psicrométrica'!B$3:AO$49,MATCH(datos!F609,'Carta Psicrométrica'!A$3:A$49,0),MATCH(datos!E609,'Carta Psicrométrica'!B$2:AO$2,0))</f>
        <v>21</v>
      </c>
      <c r="H609" s="20">
        <v>19</v>
      </c>
      <c r="I609" s="20">
        <v>5</v>
      </c>
      <c r="J609" s="6">
        <v>1031</v>
      </c>
      <c r="K609" s="6">
        <f t="shared" si="75"/>
        <v>773.25</v>
      </c>
      <c r="L609" s="21">
        <v>8</v>
      </c>
      <c r="M609" s="21">
        <v>10</v>
      </c>
      <c r="N609" s="21">
        <v>12</v>
      </c>
      <c r="O609" s="21">
        <v>14</v>
      </c>
      <c r="P609" s="21">
        <v>17</v>
      </c>
      <c r="Q609" s="22">
        <v>90</v>
      </c>
      <c r="R609" s="22">
        <v>90</v>
      </c>
      <c r="S609" s="23">
        <f t="shared" ref="S609:S672" si="78">IF(AB609=0,Q609-R609,Q609-(R609-AB609))</f>
        <v>0</v>
      </c>
      <c r="T609" s="22">
        <v>10</v>
      </c>
      <c r="U609" s="22">
        <v>5</v>
      </c>
      <c r="V609" s="24">
        <v>0</v>
      </c>
      <c r="W609" s="24" t="str">
        <f t="shared" si="70"/>
        <v>Calma</v>
      </c>
      <c r="X609" s="24" t="s">
        <v>68</v>
      </c>
      <c r="Y609" s="24">
        <f t="shared" si="74"/>
        <v>180</v>
      </c>
      <c r="Z609" s="25">
        <v>0</v>
      </c>
      <c r="AA609" s="25">
        <f t="shared" si="76"/>
        <v>0</v>
      </c>
      <c r="AB609" s="25">
        <f t="shared" si="77"/>
        <v>0</v>
      </c>
      <c r="AC609" s="25">
        <v>0</v>
      </c>
      <c r="AD609" s="26">
        <v>0</v>
      </c>
      <c r="AN609" s="98" t="s">
        <v>123</v>
      </c>
    </row>
    <row r="610" spans="1:40">
      <c r="A610" s="17">
        <v>43063</v>
      </c>
      <c r="B610" s="18">
        <v>0.33333333333333298</v>
      </c>
      <c r="C610" s="18">
        <v>0.625</v>
      </c>
      <c r="D610" s="19">
        <v>6</v>
      </c>
      <c r="E610" s="19">
        <v>7</v>
      </c>
      <c r="F610" s="19">
        <v>10</v>
      </c>
      <c r="G610" s="5">
        <f>INDEX('Carta Psicrométrica'!B$3:AO$49,MATCH(datos!F610,'Carta Psicrométrica'!A$3:A$49,0),MATCH(datos!E610,'Carta Psicrométrica'!B$2:AO$2,0))</f>
        <v>16</v>
      </c>
      <c r="H610" s="20">
        <v>20</v>
      </c>
      <c r="I610" s="20">
        <v>5</v>
      </c>
      <c r="J610" s="6">
        <v>1026</v>
      </c>
      <c r="K610" s="6">
        <f t="shared" si="75"/>
        <v>769.5</v>
      </c>
      <c r="L610" s="21">
        <v>8</v>
      </c>
      <c r="M610" s="21">
        <v>9</v>
      </c>
      <c r="N610" s="21">
        <v>11</v>
      </c>
      <c r="O610" s="21">
        <v>13</v>
      </c>
      <c r="P610" s="21">
        <v>16</v>
      </c>
      <c r="Q610" s="22">
        <v>90</v>
      </c>
      <c r="R610" s="22">
        <v>88</v>
      </c>
      <c r="S610" s="23">
        <f t="shared" si="78"/>
        <v>2</v>
      </c>
      <c r="T610" s="22">
        <v>10</v>
      </c>
      <c r="U610" s="22">
        <v>5</v>
      </c>
      <c r="V610" s="24">
        <v>0</v>
      </c>
      <c r="W610" s="24" t="str">
        <f t="shared" si="70"/>
        <v>Calma</v>
      </c>
      <c r="X610" s="24" t="s">
        <v>68</v>
      </c>
      <c r="Y610" s="24">
        <f t="shared" si="74"/>
        <v>180</v>
      </c>
      <c r="Z610" s="25">
        <v>0</v>
      </c>
      <c r="AA610" s="25">
        <f t="shared" si="76"/>
        <v>0</v>
      </c>
      <c r="AB610" s="25">
        <f t="shared" si="77"/>
        <v>0</v>
      </c>
      <c r="AC610" s="25">
        <v>0</v>
      </c>
      <c r="AD610" s="26">
        <v>0</v>
      </c>
      <c r="AN610" s="98" t="s">
        <v>144</v>
      </c>
    </row>
    <row r="611" spans="1:40">
      <c r="A611" s="17">
        <v>43064</v>
      </c>
      <c r="B611" s="18">
        <v>0.34375</v>
      </c>
      <c r="C611" s="18">
        <v>0.63541666666666696</v>
      </c>
      <c r="D611" s="19">
        <v>16</v>
      </c>
      <c r="E611" s="19">
        <v>14</v>
      </c>
      <c r="F611" s="19">
        <v>17</v>
      </c>
      <c r="G611" s="5">
        <f>INDEX('Carta Psicrométrica'!B$3:AO$49,MATCH(datos!F611,'Carta Psicrométrica'!A$3:A$49,0),MATCH(datos!E611,'Carta Psicrométrica'!B$2:AO$2,0))</f>
        <v>0</v>
      </c>
      <c r="H611" s="20">
        <v>22</v>
      </c>
      <c r="I611" s="20">
        <v>11</v>
      </c>
      <c r="J611" s="6">
        <v>1024</v>
      </c>
      <c r="K611" s="6">
        <f t="shared" si="75"/>
        <v>768</v>
      </c>
      <c r="L611" s="21">
        <v>9</v>
      </c>
      <c r="M611" s="21">
        <v>10</v>
      </c>
      <c r="N611" s="21">
        <v>11</v>
      </c>
      <c r="O611" s="21">
        <v>14</v>
      </c>
      <c r="P611" s="21">
        <v>17</v>
      </c>
      <c r="Q611" s="22">
        <v>109</v>
      </c>
      <c r="R611" s="22">
        <v>103</v>
      </c>
      <c r="S611" s="23">
        <f t="shared" si="78"/>
        <v>6</v>
      </c>
      <c r="T611" s="22">
        <v>20</v>
      </c>
      <c r="U611" s="22">
        <v>10</v>
      </c>
      <c r="V611" s="24">
        <v>0</v>
      </c>
      <c r="W611" s="24" t="str">
        <f t="shared" si="70"/>
        <v>Calma</v>
      </c>
      <c r="X611" s="24" t="s">
        <v>58</v>
      </c>
      <c r="Y611" s="24">
        <f t="shared" si="74"/>
        <v>270</v>
      </c>
      <c r="Z611" s="25">
        <v>0</v>
      </c>
      <c r="AA611" s="25">
        <f t="shared" si="76"/>
        <v>0</v>
      </c>
      <c r="AB611" s="25">
        <f t="shared" si="77"/>
        <v>0</v>
      </c>
      <c r="AC611" s="25">
        <v>0</v>
      </c>
      <c r="AD611" s="26">
        <v>0</v>
      </c>
      <c r="AN611" s="98" t="s">
        <v>125</v>
      </c>
    </row>
    <row r="612" spans="1:40">
      <c r="A612" s="17">
        <v>43065</v>
      </c>
      <c r="B612" s="18">
        <v>0.33333333333333298</v>
      </c>
      <c r="C612" s="18">
        <v>0.625</v>
      </c>
      <c r="D612" s="19">
        <v>16</v>
      </c>
      <c r="E612" s="19">
        <v>13</v>
      </c>
      <c r="F612" s="19">
        <v>17</v>
      </c>
      <c r="G612" s="5">
        <f>INDEX('Carta Psicrométrica'!B$3:AO$49,MATCH(datos!F612,'Carta Psicrométrica'!A$3:A$49,0),MATCH(datos!E612,'Carta Psicrométrica'!B$2:AO$2,0))</f>
        <v>0</v>
      </c>
      <c r="H612" s="20">
        <v>22</v>
      </c>
      <c r="I612" s="20">
        <v>8</v>
      </c>
      <c r="J612" s="6">
        <v>1018</v>
      </c>
      <c r="K612" s="6">
        <f t="shared" si="75"/>
        <v>763.5</v>
      </c>
      <c r="L612" s="21">
        <v>9</v>
      </c>
      <c r="M612" s="21">
        <v>10</v>
      </c>
      <c r="N612" s="21">
        <v>12</v>
      </c>
      <c r="O612" s="21">
        <v>8</v>
      </c>
      <c r="P612" s="21">
        <v>6</v>
      </c>
      <c r="Q612" s="22">
        <v>103</v>
      </c>
      <c r="R612" s="22">
        <v>103</v>
      </c>
      <c r="S612" s="23">
        <f t="shared" si="78"/>
        <v>0</v>
      </c>
      <c r="T612" s="22">
        <v>20</v>
      </c>
      <c r="U612" s="22">
        <v>8</v>
      </c>
      <c r="V612" s="24">
        <v>0</v>
      </c>
      <c r="W612" s="24" t="str">
        <f t="shared" si="70"/>
        <v>Calma</v>
      </c>
      <c r="X612" s="24" t="s">
        <v>58</v>
      </c>
      <c r="Y612" s="24">
        <f t="shared" si="74"/>
        <v>270</v>
      </c>
      <c r="Z612" s="25">
        <v>0</v>
      </c>
      <c r="AA612" s="25">
        <f t="shared" si="76"/>
        <v>0</v>
      </c>
      <c r="AB612" s="25">
        <f t="shared" si="77"/>
        <v>0</v>
      </c>
      <c r="AC612" s="25">
        <v>0</v>
      </c>
      <c r="AD612" s="26">
        <v>0</v>
      </c>
      <c r="AN612" s="98" t="s">
        <v>125</v>
      </c>
    </row>
    <row r="613" spans="1:40">
      <c r="A613" s="17">
        <v>43066</v>
      </c>
      <c r="B613" s="18">
        <v>0.33333333333333298</v>
      </c>
      <c r="C613" s="18">
        <v>0.625</v>
      </c>
      <c r="D613" s="19">
        <v>7</v>
      </c>
      <c r="E613" s="19">
        <v>7</v>
      </c>
      <c r="F613" s="19">
        <v>9</v>
      </c>
      <c r="G613" s="5">
        <f>INDEX('Carta Psicrométrica'!B$3:AO$49,MATCH(datos!F613,'Carta Psicrométrica'!A$3:A$49,0),MATCH(datos!E613,'Carta Psicrométrica'!B$2:AO$2,0))</f>
        <v>12</v>
      </c>
      <c r="H613" s="20">
        <v>21</v>
      </c>
      <c r="I613" s="20">
        <v>6</v>
      </c>
      <c r="J613" s="6">
        <v>1026</v>
      </c>
      <c r="K613" s="6">
        <f t="shared" si="75"/>
        <v>769.5</v>
      </c>
      <c r="L613" s="21">
        <v>8</v>
      </c>
      <c r="M613" s="21">
        <v>10</v>
      </c>
      <c r="N613" s="21">
        <v>11</v>
      </c>
      <c r="O613" s="21">
        <v>13</v>
      </c>
      <c r="P613" s="21">
        <v>16</v>
      </c>
      <c r="Q613" s="22">
        <v>103</v>
      </c>
      <c r="R613" s="22">
        <v>101</v>
      </c>
      <c r="S613" s="23">
        <f t="shared" si="78"/>
        <v>2</v>
      </c>
      <c r="T613" s="22">
        <v>11</v>
      </c>
      <c r="U613" s="22">
        <v>6.5</v>
      </c>
      <c r="V613" s="24">
        <v>0</v>
      </c>
      <c r="W613" s="24" t="str">
        <f t="shared" si="70"/>
        <v>Calma</v>
      </c>
      <c r="X613" s="24" t="s">
        <v>58</v>
      </c>
      <c r="Y613" s="24">
        <f t="shared" si="74"/>
        <v>270</v>
      </c>
      <c r="Z613" s="25">
        <v>0</v>
      </c>
      <c r="AA613" s="25">
        <f t="shared" si="76"/>
        <v>0</v>
      </c>
      <c r="AB613" s="25">
        <f t="shared" si="77"/>
        <v>0</v>
      </c>
      <c r="AC613" s="25">
        <v>0</v>
      </c>
      <c r="AD613" s="26">
        <v>0</v>
      </c>
      <c r="AN613" s="98" t="s">
        <v>115</v>
      </c>
    </row>
    <row r="614" spans="1:40">
      <c r="A614" s="17">
        <v>43067</v>
      </c>
      <c r="B614" s="18">
        <v>0.33541666666666697</v>
      </c>
      <c r="C614" s="18">
        <v>0.62708333333333299</v>
      </c>
      <c r="D614" s="19">
        <v>12</v>
      </c>
      <c r="E614" s="19">
        <v>11</v>
      </c>
      <c r="F614" s="19">
        <v>16</v>
      </c>
      <c r="G614" s="5">
        <f>INDEX('Carta Psicrométrica'!B$3:AO$49,MATCH(datos!F614,'Carta Psicrométrica'!A$3:A$49,0),MATCH(datos!E614,'Carta Psicrométrica'!B$2:AO$2,0))</f>
        <v>0</v>
      </c>
      <c r="H614" s="20">
        <v>23</v>
      </c>
      <c r="I614" s="20">
        <v>9</v>
      </c>
      <c r="J614" s="6">
        <v>1018</v>
      </c>
      <c r="K614" s="6">
        <f t="shared" si="75"/>
        <v>763.5</v>
      </c>
      <c r="L614" s="21">
        <v>9</v>
      </c>
      <c r="M614" s="21">
        <v>10</v>
      </c>
      <c r="N614" s="21">
        <v>11</v>
      </c>
      <c r="O614" s="21">
        <v>13</v>
      </c>
      <c r="P614" s="21">
        <v>16</v>
      </c>
      <c r="Q614" s="22">
        <v>101</v>
      </c>
      <c r="R614" s="22">
        <v>99</v>
      </c>
      <c r="S614" s="23">
        <f t="shared" si="78"/>
        <v>2</v>
      </c>
      <c r="T614" s="22">
        <v>11</v>
      </c>
      <c r="U614" s="22">
        <v>7</v>
      </c>
      <c r="V614" s="24">
        <v>1</v>
      </c>
      <c r="W614" s="24" t="str">
        <f t="shared" si="70"/>
        <v>Ventolina</v>
      </c>
      <c r="X614" s="24" t="s">
        <v>58</v>
      </c>
      <c r="Y614" s="24">
        <f t="shared" si="74"/>
        <v>270</v>
      </c>
      <c r="Z614" s="25">
        <v>0</v>
      </c>
      <c r="AA614" s="25">
        <f t="shared" si="76"/>
        <v>0</v>
      </c>
      <c r="AB614" s="25">
        <f t="shared" si="77"/>
        <v>0</v>
      </c>
      <c r="AC614" s="25">
        <v>0</v>
      </c>
      <c r="AD614" s="26">
        <v>6</v>
      </c>
      <c r="AE614" s="26" t="s">
        <v>76</v>
      </c>
      <c r="AN614" s="98" t="s">
        <v>115</v>
      </c>
    </row>
    <row r="615" spans="1:40">
      <c r="A615" s="17">
        <v>43068</v>
      </c>
      <c r="B615" s="18">
        <v>0.33333333333333298</v>
      </c>
      <c r="C615" s="18">
        <v>0.625</v>
      </c>
      <c r="D615" s="19">
        <v>6</v>
      </c>
      <c r="E615" s="19">
        <v>6</v>
      </c>
      <c r="F615" s="19">
        <v>9</v>
      </c>
      <c r="G615" s="5">
        <f>INDEX('Carta Psicrométrica'!B$3:AO$49,MATCH(datos!F615,'Carta Psicrométrica'!A$3:A$49,0),MATCH(datos!E615,'Carta Psicrométrica'!B$2:AO$2,0))</f>
        <v>24</v>
      </c>
      <c r="H615" s="20">
        <v>23</v>
      </c>
      <c r="I615" s="20">
        <v>6</v>
      </c>
      <c r="J615" s="6">
        <v>1029.5</v>
      </c>
      <c r="K615" s="6">
        <f t="shared" si="75"/>
        <v>772.125</v>
      </c>
      <c r="L615" s="21">
        <v>9</v>
      </c>
      <c r="M615" s="21">
        <v>11</v>
      </c>
      <c r="N615" s="21">
        <v>12</v>
      </c>
      <c r="O615" s="21">
        <v>13</v>
      </c>
      <c r="P615" s="21">
        <v>16</v>
      </c>
      <c r="Q615" s="22">
        <v>99</v>
      </c>
      <c r="R615" s="22">
        <v>93</v>
      </c>
      <c r="S615" s="23">
        <f t="shared" si="78"/>
        <v>6</v>
      </c>
      <c r="T615" s="22">
        <v>12</v>
      </c>
      <c r="U615" s="22">
        <v>6</v>
      </c>
      <c r="V615" s="24">
        <v>3</v>
      </c>
      <c r="W615" s="24" t="str">
        <f t="shared" si="70"/>
        <v>Brisa Leve</v>
      </c>
      <c r="X615" s="24" t="s">
        <v>53</v>
      </c>
      <c r="Y615" s="24">
        <f t="shared" ref="Y615:Y646" si="79">IF(X615="N",0,IF(X615="NNE",22.5,IF(X615="NE",45,IF(X615="ENE",67.5,IF(X615="E",90,IF(X615="ESE",112.5,IF(X615="SE",135.5,IF(X615="SSE",157.5,IF(X615="S",180,IF(X615="SSW",202.5,IF(X615="SW",225,IF(X615="WSW",247.5,IF(X615="W",270,IF(X615="WNW",292.5,IF(X615="NW",315,IF(X615="NNW",337.5,"N/A"))))))))))))))))</f>
        <v>22.5</v>
      </c>
      <c r="Z615" s="25">
        <v>0</v>
      </c>
      <c r="AA615" s="25">
        <f t="shared" si="76"/>
        <v>0</v>
      </c>
      <c r="AB615" s="25">
        <f t="shared" si="77"/>
        <v>0</v>
      </c>
      <c r="AC615" s="25">
        <v>0</v>
      </c>
      <c r="AD615" s="26">
        <v>6</v>
      </c>
      <c r="AE615" s="26" t="s">
        <v>83</v>
      </c>
      <c r="AN615" s="98" t="s">
        <v>114</v>
      </c>
    </row>
    <row r="616" spans="1:40">
      <c r="A616" s="17">
        <v>43069</v>
      </c>
      <c r="B616" s="18">
        <v>0.34166666666666701</v>
      </c>
      <c r="C616" s="18">
        <v>0.63333333333333297</v>
      </c>
      <c r="D616" s="19">
        <v>10</v>
      </c>
      <c r="E616" s="19">
        <v>7</v>
      </c>
      <c r="F616" s="19">
        <v>11</v>
      </c>
      <c r="G616" s="5">
        <f>INDEX('Carta Psicrométrica'!B$3:AO$49,MATCH(datos!F616,'Carta Psicrométrica'!A$3:A$49,0),MATCH(datos!E616,'Carta Psicrométrica'!B$2:AO$2,0))</f>
        <v>19</v>
      </c>
      <c r="H616" s="20">
        <v>16</v>
      </c>
      <c r="I616" s="20">
        <v>7</v>
      </c>
      <c r="J616" s="6">
        <v>1028</v>
      </c>
      <c r="K616" s="6">
        <f t="shared" si="75"/>
        <v>771</v>
      </c>
      <c r="L616" s="21">
        <v>9</v>
      </c>
      <c r="M616" s="21">
        <v>10</v>
      </c>
      <c r="N616" s="21">
        <v>11</v>
      </c>
      <c r="O616" s="21">
        <v>13</v>
      </c>
      <c r="P616" s="21">
        <v>15</v>
      </c>
      <c r="Q616" s="22">
        <v>93</v>
      </c>
      <c r="R616" s="22">
        <v>92</v>
      </c>
      <c r="S616" s="23">
        <f t="shared" si="78"/>
        <v>1</v>
      </c>
      <c r="T616" s="22">
        <v>12</v>
      </c>
      <c r="U616" s="22">
        <v>6</v>
      </c>
      <c r="V616" s="24">
        <v>2</v>
      </c>
      <c r="W616" s="24" t="str">
        <f t="shared" si="70"/>
        <v>Brisa Suave</v>
      </c>
      <c r="X616" s="24" t="s">
        <v>53</v>
      </c>
      <c r="Y616" s="24">
        <f t="shared" si="79"/>
        <v>22.5</v>
      </c>
      <c r="Z616" s="25">
        <v>0</v>
      </c>
      <c r="AA616" s="25">
        <f t="shared" si="76"/>
        <v>0</v>
      </c>
      <c r="AB616" s="25">
        <f t="shared" si="77"/>
        <v>0</v>
      </c>
      <c r="AC616" s="25">
        <v>0</v>
      </c>
      <c r="AD616" s="26">
        <v>1</v>
      </c>
      <c r="AE616" s="26" t="s">
        <v>105</v>
      </c>
      <c r="AN616" s="98" t="s">
        <v>125</v>
      </c>
    </row>
    <row r="617" spans="1:40">
      <c r="A617" s="17">
        <v>43070</v>
      </c>
      <c r="B617" s="18">
        <v>0.33333333333333298</v>
      </c>
      <c r="C617" s="18">
        <v>0.625</v>
      </c>
      <c r="D617" s="19">
        <v>10</v>
      </c>
      <c r="E617" s="19">
        <v>9</v>
      </c>
      <c r="F617" s="19">
        <v>12</v>
      </c>
      <c r="G617" s="5">
        <f>INDEX('Carta Psicrométrica'!B$3:AO$49,MATCH(datos!F617,'Carta Psicrométrica'!A$3:A$49,0),MATCH(datos!E617,'Carta Psicrométrica'!B$2:AO$2,0))</f>
        <v>2</v>
      </c>
      <c r="H617" s="20">
        <v>20</v>
      </c>
      <c r="I617" s="20">
        <v>10</v>
      </c>
      <c r="J617" s="6">
        <v>1026</v>
      </c>
      <c r="K617" s="6">
        <f t="shared" si="75"/>
        <v>769.5</v>
      </c>
      <c r="L617" s="21">
        <v>10</v>
      </c>
      <c r="M617" s="21">
        <v>11</v>
      </c>
      <c r="N617" s="21">
        <v>12</v>
      </c>
      <c r="O617" s="21">
        <v>13</v>
      </c>
      <c r="P617" s="21">
        <v>15</v>
      </c>
      <c r="Q617" s="22">
        <v>92</v>
      </c>
      <c r="R617" s="22">
        <v>90</v>
      </c>
      <c r="S617" s="23">
        <f t="shared" si="78"/>
        <v>2</v>
      </c>
      <c r="T617" s="22">
        <v>10</v>
      </c>
      <c r="U617" s="22">
        <v>6</v>
      </c>
      <c r="V617" s="24">
        <v>2</v>
      </c>
      <c r="W617" s="24" t="str">
        <f t="shared" si="70"/>
        <v>Brisa Suave</v>
      </c>
      <c r="X617" s="24" t="s">
        <v>53</v>
      </c>
      <c r="Y617" s="24">
        <f t="shared" si="79"/>
        <v>22.5</v>
      </c>
      <c r="Z617" s="25">
        <v>0</v>
      </c>
      <c r="AA617" s="25">
        <f t="shared" si="76"/>
        <v>0</v>
      </c>
      <c r="AB617" s="25">
        <f t="shared" si="77"/>
        <v>0</v>
      </c>
      <c r="AC617" s="25">
        <v>0</v>
      </c>
      <c r="AD617" s="26">
        <v>7</v>
      </c>
      <c r="AE617" s="26" t="s">
        <v>74</v>
      </c>
      <c r="AN617" s="98" t="s">
        <v>113</v>
      </c>
    </row>
    <row r="618" spans="1:40">
      <c r="A618" s="17">
        <v>43071</v>
      </c>
      <c r="B618" s="18">
        <v>0.33333333333333298</v>
      </c>
      <c r="C618" s="18">
        <v>0.625</v>
      </c>
      <c r="G618" s="5" t="e">
        <f>INDEX('Carta Psicrométrica'!B$3:AO$49,MATCH(datos!F618,'Carta Psicrométrica'!A$3:A$49,0),MATCH(datos!E618,'Carta Psicrométrica'!B$2:AO$2,0))</f>
        <v>#N/A</v>
      </c>
      <c r="K618" s="6">
        <f t="shared" si="75"/>
        <v>0</v>
      </c>
      <c r="S618" s="23">
        <f t="shared" si="78"/>
        <v>0</v>
      </c>
      <c r="W618" s="24" t="str">
        <f t="shared" si="70"/>
        <v>Calma</v>
      </c>
      <c r="Y618" s="24" t="str">
        <f t="shared" si="79"/>
        <v>N/A</v>
      </c>
      <c r="AA618" s="25">
        <f t="shared" si="76"/>
        <v>0</v>
      </c>
      <c r="AB618" s="25">
        <f t="shared" si="77"/>
        <v>0</v>
      </c>
    </row>
    <row r="619" spans="1:40">
      <c r="A619" s="17">
        <v>43072</v>
      </c>
      <c r="B619" s="18">
        <v>0.33333333333333298</v>
      </c>
      <c r="C619" s="18">
        <v>0.625</v>
      </c>
      <c r="D619" s="19">
        <v>8</v>
      </c>
      <c r="E619" s="19">
        <v>8</v>
      </c>
      <c r="F619" s="19">
        <v>10</v>
      </c>
      <c r="G619" s="5">
        <f>INDEX('Carta Psicrométrica'!B$3:AO$49,MATCH(datos!F619,'Carta Psicrométrica'!A$3:A$49,0),MATCH(datos!E619,'Carta Psicrométrica'!B$2:AO$2,0))</f>
        <v>5</v>
      </c>
      <c r="H619" s="20">
        <v>21</v>
      </c>
      <c r="I619" s="20">
        <v>8</v>
      </c>
      <c r="J619" s="6">
        <v>1026</v>
      </c>
      <c r="K619" s="6">
        <f t="shared" si="75"/>
        <v>769.5</v>
      </c>
      <c r="L619" s="21">
        <v>12</v>
      </c>
      <c r="M619" s="21">
        <v>13</v>
      </c>
      <c r="N619" s="21">
        <v>14</v>
      </c>
      <c r="O619" s="21">
        <v>14</v>
      </c>
      <c r="P619" s="21">
        <v>16</v>
      </c>
      <c r="Q619" s="22">
        <v>90</v>
      </c>
      <c r="R619" s="22">
        <v>85</v>
      </c>
      <c r="S619" s="23">
        <f t="shared" si="78"/>
        <v>5</v>
      </c>
      <c r="T619" s="22">
        <v>14</v>
      </c>
      <c r="U619" s="22">
        <v>5</v>
      </c>
      <c r="V619" s="24">
        <v>0</v>
      </c>
      <c r="W619" s="24" t="str">
        <f t="shared" si="70"/>
        <v>Calma</v>
      </c>
      <c r="X619" s="24" t="s">
        <v>53</v>
      </c>
      <c r="Y619" s="24">
        <f t="shared" si="79"/>
        <v>22.5</v>
      </c>
      <c r="Z619" s="25">
        <v>0</v>
      </c>
      <c r="AA619" s="25">
        <f t="shared" si="76"/>
        <v>0</v>
      </c>
      <c r="AB619" s="25">
        <f t="shared" si="77"/>
        <v>0</v>
      </c>
      <c r="AC619" s="25">
        <v>0</v>
      </c>
      <c r="AD619" s="26">
        <v>2</v>
      </c>
      <c r="AE619" s="26" t="s">
        <v>78</v>
      </c>
      <c r="AN619" s="98" t="s">
        <v>137</v>
      </c>
    </row>
    <row r="620" spans="1:40">
      <c r="A620" s="17">
        <v>43073</v>
      </c>
      <c r="B620" s="18">
        <v>0.33333333333333298</v>
      </c>
      <c r="C620" s="18">
        <v>0.625</v>
      </c>
      <c r="D620" s="19">
        <v>9</v>
      </c>
      <c r="E620" s="19">
        <v>9</v>
      </c>
      <c r="F620" s="19">
        <v>11</v>
      </c>
      <c r="G620" s="5">
        <f>INDEX('Carta Psicrométrica'!B$3:AO$49,MATCH(datos!F620,'Carta Psicrométrica'!A$3:A$49,0),MATCH(datos!E620,'Carta Psicrométrica'!B$2:AO$2,0))</f>
        <v>0</v>
      </c>
      <c r="H620" s="20">
        <v>22</v>
      </c>
      <c r="I620" s="20">
        <v>11</v>
      </c>
      <c r="J620" s="6">
        <v>1022</v>
      </c>
      <c r="K620" s="6">
        <f t="shared" si="75"/>
        <v>766.5</v>
      </c>
      <c r="L620" s="21">
        <v>10</v>
      </c>
      <c r="M620" s="21">
        <v>12</v>
      </c>
      <c r="N620" s="21">
        <v>13</v>
      </c>
      <c r="O620" s="21">
        <v>14</v>
      </c>
      <c r="P620" s="21">
        <v>15</v>
      </c>
      <c r="Q620" s="22">
        <v>85</v>
      </c>
      <c r="R620" s="22">
        <v>82</v>
      </c>
      <c r="S620" s="23">
        <f t="shared" si="78"/>
        <v>3</v>
      </c>
      <c r="T620" s="22">
        <v>11</v>
      </c>
      <c r="U620" s="22">
        <v>8</v>
      </c>
      <c r="V620" s="24">
        <v>1</v>
      </c>
      <c r="W620" s="24" t="str">
        <f t="shared" si="70"/>
        <v>Ventolina</v>
      </c>
      <c r="X620" s="24" t="s">
        <v>53</v>
      </c>
      <c r="Y620" s="24">
        <f t="shared" si="79"/>
        <v>22.5</v>
      </c>
      <c r="Z620" s="25">
        <v>0</v>
      </c>
      <c r="AA620" s="25">
        <f t="shared" si="76"/>
        <v>0</v>
      </c>
      <c r="AB620" s="25">
        <f t="shared" si="77"/>
        <v>0</v>
      </c>
      <c r="AC620" s="25">
        <v>0</v>
      </c>
      <c r="AD620" s="26">
        <v>6</v>
      </c>
      <c r="AE620" s="26" t="s">
        <v>76</v>
      </c>
      <c r="AN620" s="98" t="s">
        <v>113</v>
      </c>
    </row>
    <row r="621" spans="1:40">
      <c r="A621" s="17">
        <v>43074</v>
      </c>
      <c r="B621" s="18">
        <v>0.33333333333333298</v>
      </c>
      <c r="C621" s="18">
        <v>0.625</v>
      </c>
      <c r="D621" s="19">
        <v>10</v>
      </c>
      <c r="E621" s="19">
        <v>7</v>
      </c>
      <c r="F621" s="19">
        <v>11</v>
      </c>
      <c r="G621" s="5">
        <f>INDEX('Carta Psicrométrica'!B$3:AO$49,MATCH(datos!F621,'Carta Psicrométrica'!A$3:A$49,0),MATCH(datos!E621,'Carta Psicrométrica'!B$2:AO$2,0))</f>
        <v>19</v>
      </c>
      <c r="H621" s="20">
        <v>21</v>
      </c>
      <c r="I621" s="20">
        <v>10</v>
      </c>
      <c r="J621" s="6">
        <v>1025</v>
      </c>
      <c r="K621" s="6">
        <f t="shared" ref="K621:K639" si="80">J621*0.75</f>
        <v>768.75</v>
      </c>
      <c r="L621" s="21">
        <v>10</v>
      </c>
      <c r="M621" s="21">
        <v>11</v>
      </c>
      <c r="N621" s="21">
        <v>13</v>
      </c>
      <c r="O621" s="21">
        <v>14</v>
      </c>
      <c r="P621" s="21">
        <v>15</v>
      </c>
      <c r="Q621" s="22">
        <v>82</v>
      </c>
      <c r="R621" s="22">
        <v>80</v>
      </c>
      <c r="S621" s="23">
        <f t="shared" si="78"/>
        <v>2</v>
      </c>
      <c r="T621" s="22">
        <v>12</v>
      </c>
      <c r="U621" s="22">
        <v>8</v>
      </c>
      <c r="V621" s="24">
        <v>2</v>
      </c>
      <c r="W621" s="24" t="str">
        <f t="shared" si="70"/>
        <v>Brisa Suave</v>
      </c>
      <c r="X621" s="24" t="s">
        <v>62</v>
      </c>
      <c r="Y621" s="24">
        <f t="shared" si="79"/>
        <v>157.5</v>
      </c>
      <c r="Z621" s="25">
        <v>0</v>
      </c>
      <c r="AA621" s="25">
        <f t="shared" si="76"/>
        <v>0</v>
      </c>
      <c r="AB621" s="25">
        <f t="shared" si="77"/>
        <v>0</v>
      </c>
      <c r="AC621" s="25">
        <v>0</v>
      </c>
      <c r="AD621" s="26">
        <v>7</v>
      </c>
      <c r="AE621" s="26" t="s">
        <v>76</v>
      </c>
      <c r="AN621" s="98" t="s">
        <v>113</v>
      </c>
    </row>
    <row r="622" spans="1:40">
      <c r="A622" s="17">
        <v>43075</v>
      </c>
      <c r="B622" s="18">
        <v>0.34027777777777801</v>
      </c>
      <c r="C622" s="18">
        <v>0.63194444444444398</v>
      </c>
      <c r="D622" s="19">
        <v>5</v>
      </c>
      <c r="E622" s="19">
        <v>7</v>
      </c>
      <c r="F622" s="19">
        <v>7</v>
      </c>
      <c r="G622" s="5">
        <f>INDEX('Carta Psicrométrica'!B$3:AO$49,MATCH(datos!F622,'Carta Psicrométrica'!A$3:A$49,0),MATCH(datos!E622,'Carta Psicrométrica'!B$2:AO$2,0))</f>
        <v>5</v>
      </c>
      <c r="H622" s="20">
        <v>73</v>
      </c>
      <c r="I622" s="20">
        <v>5</v>
      </c>
      <c r="J622" s="6">
        <v>1026.9000000000001</v>
      </c>
      <c r="K622" s="6">
        <f t="shared" si="80"/>
        <v>770.17500000000007</v>
      </c>
      <c r="L622" s="21">
        <v>10</v>
      </c>
      <c r="M622" s="21">
        <v>11.5</v>
      </c>
      <c r="N622" s="21">
        <v>13</v>
      </c>
      <c r="O622" s="21">
        <v>14</v>
      </c>
      <c r="P622" s="21">
        <v>15.5</v>
      </c>
      <c r="Q622" s="22">
        <v>80</v>
      </c>
      <c r="R622" s="22">
        <v>79</v>
      </c>
      <c r="S622" s="23">
        <f t="shared" si="78"/>
        <v>3.2860000000000014</v>
      </c>
      <c r="T622" s="22">
        <v>11</v>
      </c>
      <c r="U622" s="22">
        <v>6</v>
      </c>
      <c r="V622" s="24">
        <v>0</v>
      </c>
      <c r="W622" s="24" t="str">
        <f t="shared" si="70"/>
        <v>Calma</v>
      </c>
      <c r="X622" s="24" t="s">
        <v>66</v>
      </c>
      <c r="Y622" s="24">
        <f t="shared" si="79"/>
        <v>225</v>
      </c>
      <c r="Z622" s="25">
        <v>0.09</v>
      </c>
      <c r="AA622" s="25">
        <f t="shared" si="76"/>
        <v>9.0550999999999993E-2</v>
      </c>
      <c r="AB622" s="25">
        <f t="shared" si="77"/>
        <v>2.2859999999999996</v>
      </c>
      <c r="AC622" s="25">
        <v>2.2999999999999998</v>
      </c>
      <c r="AD622" s="26">
        <v>8</v>
      </c>
      <c r="AE622" s="26" t="s">
        <v>83</v>
      </c>
      <c r="AN622" s="98" t="s">
        <v>137</v>
      </c>
    </row>
    <row r="623" spans="1:40">
      <c r="A623" s="17">
        <v>43076</v>
      </c>
      <c r="B623" s="18">
        <v>0.34027777777777801</v>
      </c>
      <c r="C623" s="18">
        <v>0.63194444444444398</v>
      </c>
      <c r="D623" s="19">
        <v>0</v>
      </c>
      <c r="E623" s="19">
        <v>2</v>
      </c>
      <c r="F623" s="19">
        <v>2</v>
      </c>
      <c r="G623" s="5">
        <f>INDEX('Carta Psicrométrica'!B$3:AO$49,MATCH(datos!F623,'Carta Psicrométrica'!A$3:A$49,0),MATCH(datos!E623,'Carta Psicrométrica'!B$2:AO$2,0))</f>
        <v>64</v>
      </c>
      <c r="H623" s="20">
        <v>7</v>
      </c>
      <c r="I623" s="20">
        <v>0</v>
      </c>
      <c r="J623" s="6">
        <v>1029</v>
      </c>
      <c r="K623" s="6">
        <f t="shared" si="80"/>
        <v>771.75</v>
      </c>
      <c r="L623" s="21">
        <v>8</v>
      </c>
      <c r="M623" s="21">
        <v>10</v>
      </c>
      <c r="N623" s="21">
        <v>12</v>
      </c>
      <c r="O623" s="21">
        <v>14</v>
      </c>
      <c r="P623" s="21">
        <v>15</v>
      </c>
      <c r="Q623" s="22">
        <v>79</v>
      </c>
      <c r="R623" s="22">
        <v>83</v>
      </c>
      <c r="S623" s="23">
        <f t="shared" si="78"/>
        <v>6.3999999999992951E-2</v>
      </c>
      <c r="T623" s="22">
        <v>7</v>
      </c>
      <c r="U623" s="22">
        <v>1</v>
      </c>
      <c r="V623" s="24">
        <v>0</v>
      </c>
      <c r="W623" s="24" t="str">
        <f t="shared" si="70"/>
        <v>Calma</v>
      </c>
      <c r="X623" s="24" t="s">
        <v>51</v>
      </c>
      <c r="Y623" s="24">
        <f t="shared" si="79"/>
        <v>90</v>
      </c>
      <c r="Z623" s="25">
        <v>0.16</v>
      </c>
      <c r="AA623" s="25">
        <f t="shared" si="76"/>
        <v>0.15748000000000001</v>
      </c>
      <c r="AB623" s="25">
        <f t="shared" si="77"/>
        <v>4.0640000000000001</v>
      </c>
      <c r="AC623" s="25">
        <v>4</v>
      </c>
      <c r="AD623" s="26">
        <v>8</v>
      </c>
      <c r="AE623" s="26" t="s">
        <v>83</v>
      </c>
      <c r="AN623" s="98" t="s">
        <v>137</v>
      </c>
    </row>
    <row r="624" spans="1:40">
      <c r="A624" s="17">
        <v>43077</v>
      </c>
      <c r="B624" s="18">
        <v>0.34722222222222199</v>
      </c>
      <c r="C624" s="18">
        <v>0.63888888888888895</v>
      </c>
      <c r="D624" s="19">
        <v>-4</v>
      </c>
      <c r="E624" s="19">
        <v>0</v>
      </c>
      <c r="F624" s="19">
        <v>-1</v>
      </c>
      <c r="G624" s="5" t="e">
        <f>INDEX('Carta Psicrométrica'!B$3:AO$49,MATCH(datos!F624,'Carta Psicrométrica'!A$3:A$49,0),MATCH(datos!E624,'Carta Psicrométrica'!B$2:AO$2,0))</f>
        <v>#N/A</v>
      </c>
      <c r="H624" s="20">
        <v>4</v>
      </c>
      <c r="I624" s="20">
        <v>-5</v>
      </c>
      <c r="J624" s="6">
        <v>1032</v>
      </c>
      <c r="K624" s="6">
        <f t="shared" si="80"/>
        <v>774</v>
      </c>
      <c r="L624" s="21">
        <v>4</v>
      </c>
      <c r="M624" s="21">
        <v>6</v>
      </c>
      <c r="N624" s="21">
        <v>9</v>
      </c>
      <c r="O624" s="21">
        <v>12</v>
      </c>
      <c r="P624" s="21">
        <v>15</v>
      </c>
      <c r="Q624" s="22">
        <v>83</v>
      </c>
      <c r="R624" s="22">
        <v>86</v>
      </c>
      <c r="S624" s="23">
        <f t="shared" si="78"/>
        <v>0.30200000000000671</v>
      </c>
      <c r="T624" s="22">
        <v>0</v>
      </c>
      <c r="U624" s="22">
        <v>-3</v>
      </c>
      <c r="V624" s="24">
        <v>0</v>
      </c>
      <c r="W624" s="24" t="str">
        <f t="shared" si="70"/>
        <v>Calma</v>
      </c>
      <c r="X624" s="24" t="s">
        <v>59</v>
      </c>
      <c r="Y624" s="24">
        <f t="shared" si="79"/>
        <v>45</v>
      </c>
      <c r="Z624" s="25">
        <v>0.13</v>
      </c>
      <c r="AA624" s="25">
        <f t="shared" si="76"/>
        <v>0.114173</v>
      </c>
      <c r="AB624" s="25">
        <f t="shared" si="77"/>
        <v>3.302</v>
      </c>
      <c r="AC624" s="25">
        <v>2.9</v>
      </c>
      <c r="AD624" s="26">
        <v>0</v>
      </c>
      <c r="AN624" s="98" t="s">
        <v>71</v>
      </c>
    </row>
    <row r="625" spans="1:40">
      <c r="A625" s="17">
        <v>43078</v>
      </c>
      <c r="B625" s="18">
        <v>0.33333333333333298</v>
      </c>
      <c r="C625" s="18">
        <v>0.625</v>
      </c>
      <c r="G625" s="5" t="e">
        <f>INDEX('Carta Psicrométrica'!B$3:AO$49,MATCH(datos!F625,'Carta Psicrométrica'!A$3:A$49,0),MATCH(datos!E625,'Carta Psicrométrica'!B$2:AO$2,0))</f>
        <v>#N/A</v>
      </c>
      <c r="K625" s="6">
        <f t="shared" si="80"/>
        <v>0</v>
      </c>
      <c r="S625" s="23">
        <f t="shared" si="78"/>
        <v>0</v>
      </c>
      <c r="W625" s="24" t="str">
        <f t="shared" si="70"/>
        <v>Calma</v>
      </c>
      <c r="Y625" s="24" t="str">
        <f t="shared" si="79"/>
        <v>N/A</v>
      </c>
      <c r="AA625" s="25">
        <f t="shared" si="76"/>
        <v>0</v>
      </c>
      <c r="AB625" s="25">
        <f t="shared" si="77"/>
        <v>0</v>
      </c>
    </row>
    <row r="626" spans="1:40">
      <c r="A626" s="17">
        <v>43079</v>
      </c>
      <c r="B626" s="18">
        <v>0.33333333333333298</v>
      </c>
      <c r="C626" s="18">
        <v>0.625</v>
      </c>
      <c r="D626" s="19">
        <v>2</v>
      </c>
      <c r="E626" s="19">
        <v>1</v>
      </c>
      <c r="F626" s="19">
        <v>3</v>
      </c>
      <c r="G626" s="5">
        <f>INDEX('Carta Psicrométrica'!B$3:AO$49,MATCH(datos!F626,'Carta Psicrométrica'!A$3:A$49,0),MATCH(datos!E626,'Carta Psicrométrica'!B$2:AO$2,0))</f>
        <v>83</v>
      </c>
      <c r="H626" s="20">
        <v>10</v>
      </c>
      <c r="I626" s="20">
        <v>3</v>
      </c>
      <c r="J626" s="6">
        <v>1035.8</v>
      </c>
      <c r="K626" s="6">
        <f t="shared" si="80"/>
        <v>776.84999999999991</v>
      </c>
      <c r="L626" s="21">
        <v>3</v>
      </c>
      <c r="M626" s="21">
        <v>5</v>
      </c>
      <c r="N626" s="21">
        <v>7</v>
      </c>
      <c r="O626" s="21">
        <v>10</v>
      </c>
      <c r="P626" s="21">
        <v>14</v>
      </c>
      <c r="Q626" s="22">
        <v>86</v>
      </c>
      <c r="R626" s="22">
        <v>87</v>
      </c>
      <c r="S626" s="23">
        <f t="shared" si="78"/>
        <v>-1</v>
      </c>
      <c r="T626" s="22">
        <v>1</v>
      </c>
      <c r="U626" s="22">
        <v>0</v>
      </c>
      <c r="V626" s="24">
        <v>0</v>
      </c>
      <c r="W626" s="24" t="str">
        <f t="shared" si="70"/>
        <v>Calma</v>
      </c>
      <c r="X626" s="24" t="s">
        <v>49</v>
      </c>
      <c r="Y626" s="24">
        <f t="shared" si="79"/>
        <v>247.5</v>
      </c>
      <c r="Z626" s="25">
        <v>0</v>
      </c>
      <c r="AA626" s="25">
        <v>0</v>
      </c>
      <c r="AB626" s="25">
        <f t="shared" si="77"/>
        <v>0</v>
      </c>
      <c r="AC626" s="25">
        <v>0</v>
      </c>
      <c r="AD626" s="26">
        <v>8</v>
      </c>
      <c r="AE626" s="26" t="s">
        <v>105</v>
      </c>
      <c r="AN626" s="98" t="s">
        <v>145</v>
      </c>
    </row>
    <row r="627" spans="1:40">
      <c r="A627" s="17">
        <v>43080</v>
      </c>
      <c r="B627" s="18">
        <v>0.33333333333333298</v>
      </c>
      <c r="C627" s="18">
        <v>0.625</v>
      </c>
      <c r="D627" s="19">
        <v>3</v>
      </c>
      <c r="E627" s="19">
        <v>2</v>
      </c>
      <c r="F627" s="19">
        <v>6</v>
      </c>
      <c r="G627" s="5">
        <f>INDEX('Carta Psicrométrica'!B$3:AO$49,MATCH(datos!F627,'Carta Psicrométrica'!A$3:A$49,0),MATCH(datos!E627,'Carta Psicrométrica'!B$2:AO$2,0))</f>
        <v>70</v>
      </c>
      <c r="H627" s="20">
        <v>13</v>
      </c>
      <c r="I627" s="20">
        <v>-2</v>
      </c>
      <c r="J627" s="6">
        <v>1034.5</v>
      </c>
      <c r="K627" s="6">
        <f t="shared" si="80"/>
        <v>775.875</v>
      </c>
      <c r="L627" s="21">
        <v>3</v>
      </c>
      <c r="M627" s="21">
        <v>5</v>
      </c>
      <c r="N627" s="21">
        <v>6</v>
      </c>
      <c r="O627" s="21">
        <v>10</v>
      </c>
      <c r="P627" s="21">
        <v>13</v>
      </c>
      <c r="Q627" s="22">
        <v>87</v>
      </c>
      <c r="R627" s="22">
        <v>85</v>
      </c>
      <c r="S627" s="23">
        <f t="shared" si="78"/>
        <v>2</v>
      </c>
      <c r="T627" s="22">
        <v>5</v>
      </c>
      <c r="U627" s="22">
        <v>0.5</v>
      </c>
      <c r="V627" s="24">
        <v>1</v>
      </c>
      <c r="W627" s="24" t="str">
        <f t="shared" ref="W627:W690" si="81">IF(V627=0,"Calma",IF(V627=1,"Ventolina",IF(V627=2,"Brisa Suave",IF(V627=3,"Brisa Leve",IF(V627=4,"Brisa Moderada",IF(V627=5,"Brisa Fresca",IF(V627=6,"Brisa Fuerte",IF(V627=7,"Viento Fuerte",IF(V627=8,"Temporal",IF(V627=9,"Temporal Fuerte",IF(V627=10,"Temporal Violento",IF(V627=11,"Temporal Muy Violento",IF(V627=12,"Huracán","N/A")))))))))))))</f>
        <v>Ventolina</v>
      </c>
      <c r="X627" s="24" t="s">
        <v>49</v>
      </c>
      <c r="Y627" s="24">
        <f t="shared" si="79"/>
        <v>247.5</v>
      </c>
      <c r="Z627" s="25">
        <v>0</v>
      </c>
      <c r="AA627" s="25">
        <v>0</v>
      </c>
      <c r="AB627" s="25">
        <v>0</v>
      </c>
      <c r="AC627" s="25">
        <v>0</v>
      </c>
      <c r="AD627" s="26">
        <v>5</v>
      </c>
      <c r="AE627" s="26" t="s">
        <v>93</v>
      </c>
      <c r="AN627" s="98" t="s">
        <v>145</v>
      </c>
    </row>
    <row r="628" spans="1:40">
      <c r="A628" s="17">
        <v>43081</v>
      </c>
      <c r="B628" s="18">
        <v>0.33333333333333298</v>
      </c>
      <c r="C628" s="18">
        <v>0.625</v>
      </c>
      <c r="D628" s="19">
        <v>3</v>
      </c>
      <c r="E628" s="19">
        <v>3</v>
      </c>
      <c r="F628" s="19">
        <v>7</v>
      </c>
      <c r="G628" s="5">
        <f>INDEX('Carta Psicrométrica'!B$3:AO$49,MATCH(datos!F628,'Carta Psicrométrica'!A$3:A$49,0),MATCH(datos!E628,'Carta Psicrométrica'!B$2:AO$2,0))</f>
        <v>57</v>
      </c>
      <c r="H628" s="20">
        <v>12.5</v>
      </c>
      <c r="I628" s="20">
        <v>-1</v>
      </c>
      <c r="J628" s="6">
        <v>1035.5</v>
      </c>
      <c r="K628" s="6">
        <f t="shared" si="80"/>
        <v>776.625</v>
      </c>
      <c r="L628" s="21">
        <v>3</v>
      </c>
      <c r="M628" s="21">
        <v>5</v>
      </c>
      <c r="N628" s="21">
        <v>7</v>
      </c>
      <c r="O628" s="21">
        <v>10</v>
      </c>
      <c r="P628" s="21">
        <v>14</v>
      </c>
      <c r="Q628" s="22">
        <v>85</v>
      </c>
      <c r="R628" s="22">
        <v>85</v>
      </c>
      <c r="S628" s="23">
        <f t="shared" si="78"/>
        <v>0</v>
      </c>
      <c r="T628" s="22">
        <v>5</v>
      </c>
      <c r="U628" s="22">
        <v>0</v>
      </c>
      <c r="V628" s="24">
        <v>2</v>
      </c>
      <c r="W628" s="24" t="str">
        <f t="shared" si="81"/>
        <v>Brisa Suave</v>
      </c>
      <c r="X628" s="24" t="s">
        <v>49</v>
      </c>
      <c r="Y628" s="24">
        <f t="shared" si="79"/>
        <v>247.5</v>
      </c>
      <c r="Z628" s="25">
        <v>0</v>
      </c>
      <c r="AA628" s="25">
        <v>0</v>
      </c>
      <c r="AB628" s="25">
        <v>0</v>
      </c>
      <c r="AC628" s="25">
        <v>0</v>
      </c>
      <c r="AD628" s="26">
        <v>1</v>
      </c>
      <c r="AE628" s="26" t="s">
        <v>105</v>
      </c>
      <c r="AN628" s="98" t="s">
        <v>145</v>
      </c>
    </row>
    <row r="629" spans="1:40">
      <c r="A629" s="17">
        <v>43082</v>
      </c>
      <c r="B629" s="18">
        <v>0.33333333333333298</v>
      </c>
      <c r="C629" s="18">
        <v>0.625</v>
      </c>
      <c r="D629" s="19">
        <v>0</v>
      </c>
      <c r="E629" s="19">
        <v>1</v>
      </c>
      <c r="F629" s="19">
        <v>2</v>
      </c>
      <c r="G629" s="5">
        <f>INDEX('Carta Psicrométrica'!B$3:AO$49,MATCH(datos!F629,'Carta Psicrométrica'!A$3:A$49,0),MATCH(datos!E629,'Carta Psicrométrica'!B$2:AO$2,0))</f>
        <v>82</v>
      </c>
      <c r="H629" s="20">
        <v>14</v>
      </c>
      <c r="I629" s="20">
        <v>1</v>
      </c>
      <c r="J629" s="6">
        <v>1034</v>
      </c>
      <c r="K629" s="6">
        <f t="shared" si="80"/>
        <v>775.5</v>
      </c>
      <c r="L629" s="21">
        <v>3</v>
      </c>
      <c r="M629" s="21">
        <v>5</v>
      </c>
      <c r="N629" s="21">
        <v>7</v>
      </c>
      <c r="O629" s="21">
        <v>9</v>
      </c>
      <c r="P629" s="21">
        <v>13</v>
      </c>
      <c r="Q629" s="22">
        <v>85</v>
      </c>
      <c r="R629" s="22">
        <v>83</v>
      </c>
      <c r="S629" s="23">
        <f t="shared" si="78"/>
        <v>2</v>
      </c>
      <c r="T629" s="22">
        <v>6</v>
      </c>
      <c r="U629" s="22">
        <v>1</v>
      </c>
      <c r="V629" s="24">
        <v>0</v>
      </c>
      <c r="W629" s="24" t="str">
        <f t="shared" si="81"/>
        <v>Calma</v>
      </c>
      <c r="X629" s="24" t="s">
        <v>51</v>
      </c>
      <c r="Y629" s="24">
        <f t="shared" si="79"/>
        <v>90</v>
      </c>
      <c r="Z629" s="25">
        <v>0</v>
      </c>
      <c r="AA629" s="25">
        <f t="shared" ref="AA629:AA654" si="82">AC629*0.03937</f>
        <v>0</v>
      </c>
      <c r="AB629" s="25">
        <f t="shared" ref="AB629:AB692" si="83">Z629*25.4</f>
        <v>0</v>
      </c>
      <c r="AC629" s="25">
        <v>0</v>
      </c>
      <c r="AD629" s="26">
        <v>1</v>
      </c>
      <c r="AE629" s="26" t="s">
        <v>105</v>
      </c>
      <c r="AN629" s="98" t="s">
        <v>145</v>
      </c>
    </row>
    <row r="630" spans="1:40">
      <c r="A630" s="17">
        <v>43083</v>
      </c>
      <c r="B630" s="18">
        <v>0.33888888888888902</v>
      </c>
      <c r="C630" s="18">
        <v>0.63055555555555598</v>
      </c>
      <c r="D630" s="19">
        <v>2</v>
      </c>
      <c r="E630" s="19">
        <v>3</v>
      </c>
      <c r="F630" s="19">
        <v>4</v>
      </c>
      <c r="G630" s="5">
        <f>INDEX('Carta Psicrométrica'!B$3:AO$49,MATCH(datos!F630,'Carta Psicrométrica'!A$3:A$49,0),MATCH(datos!E630,'Carta Psicrométrica'!B$2:AO$2,0))</f>
        <v>51</v>
      </c>
      <c r="H630" s="20">
        <v>15</v>
      </c>
      <c r="I630" s="20">
        <v>0</v>
      </c>
      <c r="J630" s="6">
        <v>1025</v>
      </c>
      <c r="K630" s="6">
        <f t="shared" si="80"/>
        <v>768.75</v>
      </c>
      <c r="L630" s="21">
        <v>3</v>
      </c>
      <c r="M630" s="21">
        <v>5</v>
      </c>
      <c r="N630" s="21">
        <v>6</v>
      </c>
      <c r="O630" s="21">
        <v>9</v>
      </c>
      <c r="P630" s="21">
        <v>13</v>
      </c>
      <c r="Q630" s="22">
        <v>83</v>
      </c>
      <c r="R630" s="22">
        <v>84</v>
      </c>
      <c r="S630" s="23">
        <f t="shared" si="78"/>
        <v>-1</v>
      </c>
      <c r="T630" s="22">
        <v>5</v>
      </c>
      <c r="U630" s="22">
        <v>0</v>
      </c>
      <c r="V630" s="24">
        <v>2</v>
      </c>
      <c r="W630" s="24" t="str">
        <f t="shared" si="81"/>
        <v>Brisa Suave</v>
      </c>
      <c r="X630" s="24" t="s">
        <v>51</v>
      </c>
      <c r="Y630" s="24">
        <f t="shared" si="79"/>
        <v>90</v>
      </c>
      <c r="Z630" s="25">
        <v>0</v>
      </c>
      <c r="AA630" s="25">
        <f t="shared" si="82"/>
        <v>0</v>
      </c>
      <c r="AB630" s="25">
        <f t="shared" si="83"/>
        <v>0</v>
      </c>
      <c r="AC630" s="25">
        <v>0</v>
      </c>
      <c r="AD630" s="26">
        <v>1</v>
      </c>
      <c r="AE630" s="26" t="s">
        <v>93</v>
      </c>
      <c r="AN630" s="98" t="s">
        <v>145</v>
      </c>
    </row>
    <row r="631" spans="1:40">
      <c r="A631" s="17">
        <v>43084</v>
      </c>
      <c r="B631" s="18">
        <v>0.33333333333333298</v>
      </c>
      <c r="C631" s="18">
        <v>0.625</v>
      </c>
      <c r="D631" s="19">
        <v>2</v>
      </c>
      <c r="E631" s="19">
        <v>2</v>
      </c>
      <c r="F631" s="19">
        <v>4</v>
      </c>
      <c r="G631" s="5">
        <f>INDEX('Carta Psicrométrica'!B$3:AO$49,MATCH(datos!F631,'Carta Psicrométrica'!A$3:A$49,0),MATCH(datos!E631,'Carta Psicrométrica'!B$2:AO$2,0))</f>
        <v>67</v>
      </c>
      <c r="H631" s="20">
        <v>15.5</v>
      </c>
      <c r="I631" s="20">
        <v>-1</v>
      </c>
      <c r="J631" s="6">
        <v>1031</v>
      </c>
      <c r="K631" s="6">
        <f t="shared" si="80"/>
        <v>773.25</v>
      </c>
      <c r="L631" s="21">
        <v>4</v>
      </c>
      <c r="M631" s="21">
        <v>6</v>
      </c>
      <c r="N631" s="21">
        <v>7</v>
      </c>
      <c r="O631" s="21">
        <v>9</v>
      </c>
      <c r="P631" s="21">
        <v>13</v>
      </c>
      <c r="Q631" s="22">
        <v>84</v>
      </c>
      <c r="R631" s="22">
        <v>80</v>
      </c>
      <c r="S631" s="23">
        <f t="shared" si="78"/>
        <v>4</v>
      </c>
      <c r="T631" s="22">
        <v>6</v>
      </c>
      <c r="U631" s="22">
        <v>0</v>
      </c>
      <c r="V631" s="24">
        <v>1</v>
      </c>
      <c r="W631" s="24" t="str">
        <f t="shared" si="81"/>
        <v>Ventolina</v>
      </c>
      <c r="X631" s="24" t="s">
        <v>59</v>
      </c>
      <c r="Y631" s="24">
        <f t="shared" si="79"/>
        <v>45</v>
      </c>
      <c r="Z631" s="25">
        <v>0</v>
      </c>
      <c r="AA631" s="25">
        <f t="shared" si="82"/>
        <v>0</v>
      </c>
      <c r="AB631" s="25">
        <f t="shared" si="83"/>
        <v>0</v>
      </c>
      <c r="AC631" s="25">
        <v>0</v>
      </c>
      <c r="AD631" s="26">
        <v>0</v>
      </c>
      <c r="AN631" s="98" t="s">
        <v>145</v>
      </c>
    </row>
    <row r="632" spans="1:40">
      <c r="A632" s="17">
        <v>43085</v>
      </c>
      <c r="B632" s="18">
        <v>0.33333333333333298</v>
      </c>
      <c r="C632" s="18">
        <v>0.625</v>
      </c>
      <c r="D632" s="19">
        <v>-3</v>
      </c>
      <c r="E632" s="19">
        <v>0</v>
      </c>
      <c r="F632" s="19">
        <v>0</v>
      </c>
      <c r="G632" s="5" t="e">
        <f>INDEX('Carta Psicrométrica'!B$3:AO$49,MATCH(datos!F632,'Carta Psicrométrica'!A$3:A$49,0),MATCH(datos!E632,'Carta Psicrométrica'!B$2:AO$2,0))</f>
        <v>#N/A</v>
      </c>
      <c r="H632" s="20">
        <v>9</v>
      </c>
      <c r="I632" s="20">
        <v>-2.5</v>
      </c>
      <c r="J632" s="6">
        <v>1026</v>
      </c>
      <c r="K632" s="6">
        <f t="shared" si="80"/>
        <v>769.5</v>
      </c>
      <c r="L632" s="21">
        <v>3</v>
      </c>
      <c r="M632" s="21">
        <v>5</v>
      </c>
      <c r="N632" s="21">
        <v>6</v>
      </c>
      <c r="O632" s="21">
        <v>9</v>
      </c>
      <c r="P632" s="21">
        <v>12</v>
      </c>
      <c r="Q632" s="22">
        <v>106</v>
      </c>
      <c r="R632" s="22">
        <v>104</v>
      </c>
      <c r="S632" s="23">
        <f t="shared" si="78"/>
        <v>2</v>
      </c>
      <c r="T632" s="22">
        <v>14</v>
      </c>
      <c r="U632" s="22">
        <v>1</v>
      </c>
      <c r="V632" s="24">
        <v>0</v>
      </c>
      <c r="W632" s="24" t="str">
        <f t="shared" si="81"/>
        <v>Calma</v>
      </c>
      <c r="X632" s="24" t="s">
        <v>59</v>
      </c>
      <c r="Y632" s="24">
        <f t="shared" si="79"/>
        <v>45</v>
      </c>
      <c r="Z632" s="25">
        <v>0</v>
      </c>
      <c r="AA632" s="25">
        <f t="shared" si="82"/>
        <v>0</v>
      </c>
      <c r="AB632" s="25">
        <f t="shared" si="83"/>
        <v>0</v>
      </c>
      <c r="AC632" s="25">
        <v>0</v>
      </c>
      <c r="AD632" s="26">
        <v>1</v>
      </c>
      <c r="AE632" s="26" t="s">
        <v>108</v>
      </c>
      <c r="AN632" s="98" t="s">
        <v>145</v>
      </c>
    </row>
    <row r="633" spans="1:40">
      <c r="A633" s="17">
        <v>43086</v>
      </c>
      <c r="B633" s="18">
        <v>0.33333333333333298</v>
      </c>
      <c r="C633" s="18">
        <v>0.625</v>
      </c>
      <c r="D633" s="19">
        <v>2</v>
      </c>
      <c r="E633" s="19">
        <v>3</v>
      </c>
      <c r="F633" s="19">
        <v>4</v>
      </c>
      <c r="G633" s="5">
        <f>INDEX('Carta Psicrométrica'!B$3:AO$49,MATCH(datos!F633,'Carta Psicrométrica'!A$3:A$49,0),MATCH(datos!E633,'Carta Psicrométrica'!B$2:AO$2,0))</f>
        <v>51</v>
      </c>
      <c r="H633" s="20">
        <v>12</v>
      </c>
      <c r="I633" s="20">
        <v>3</v>
      </c>
      <c r="J633" s="6">
        <v>1022.5</v>
      </c>
      <c r="K633" s="6">
        <f t="shared" si="80"/>
        <v>766.875</v>
      </c>
      <c r="L633" s="21">
        <v>3</v>
      </c>
      <c r="M633" s="21">
        <v>4</v>
      </c>
      <c r="N633" s="21">
        <v>6</v>
      </c>
      <c r="O633" s="21">
        <v>8</v>
      </c>
      <c r="P633" s="21">
        <v>12</v>
      </c>
      <c r="Q633" s="22">
        <v>104</v>
      </c>
      <c r="R633" s="22">
        <v>102</v>
      </c>
      <c r="S633" s="23">
        <f t="shared" si="78"/>
        <v>2</v>
      </c>
      <c r="T633" s="22">
        <v>5</v>
      </c>
      <c r="U633" s="22">
        <v>-1</v>
      </c>
      <c r="V633" s="24">
        <v>0</v>
      </c>
      <c r="W633" s="24" t="str">
        <f t="shared" si="81"/>
        <v>Calma</v>
      </c>
      <c r="X633" s="24" t="s">
        <v>59</v>
      </c>
      <c r="Y633" s="24">
        <f t="shared" si="79"/>
        <v>45</v>
      </c>
      <c r="Z633" s="25">
        <v>0</v>
      </c>
      <c r="AA633" s="25">
        <f t="shared" si="82"/>
        <v>0</v>
      </c>
      <c r="AB633" s="25">
        <f t="shared" si="83"/>
        <v>0</v>
      </c>
      <c r="AC633" s="25">
        <v>0</v>
      </c>
      <c r="AD633" s="26">
        <v>6</v>
      </c>
      <c r="AE633" s="26" t="s">
        <v>102</v>
      </c>
      <c r="AN633" s="98" t="s">
        <v>145</v>
      </c>
    </row>
    <row r="634" spans="1:40">
      <c r="A634" s="17">
        <v>43087</v>
      </c>
      <c r="B634" s="18">
        <v>0.33333333333333298</v>
      </c>
      <c r="C634" s="18">
        <v>0.625</v>
      </c>
      <c r="D634" s="19">
        <v>6</v>
      </c>
      <c r="E634" s="19">
        <v>8</v>
      </c>
      <c r="F634" s="19">
        <v>8</v>
      </c>
      <c r="G634" s="5">
        <f>INDEX('Carta Psicrométrica'!B$3:AO$49,MATCH(datos!F634,'Carta Psicrométrica'!A$3:A$49,0),MATCH(datos!E634,'Carta Psicrométrica'!B$2:AO$2,0))</f>
        <v>0</v>
      </c>
      <c r="H634" s="20">
        <v>11.5</v>
      </c>
      <c r="I634" s="20">
        <v>-3</v>
      </c>
      <c r="J634" s="6">
        <v>1024</v>
      </c>
      <c r="K634" s="6">
        <f t="shared" si="80"/>
        <v>768</v>
      </c>
      <c r="L634" s="21">
        <v>7</v>
      </c>
      <c r="M634" s="21">
        <v>7</v>
      </c>
      <c r="N634" s="21">
        <v>7</v>
      </c>
      <c r="O634" s="21">
        <v>8</v>
      </c>
      <c r="P634" s="21">
        <v>12</v>
      </c>
      <c r="Q634" s="22">
        <v>102</v>
      </c>
      <c r="R634" s="22">
        <v>111</v>
      </c>
      <c r="S634" s="23">
        <f t="shared" si="78"/>
        <v>0.39799999999999613</v>
      </c>
      <c r="T634" s="22">
        <v>1.5</v>
      </c>
      <c r="U634" s="22">
        <v>-1</v>
      </c>
      <c r="V634" s="24">
        <v>0</v>
      </c>
      <c r="W634" s="24" t="str">
        <f t="shared" si="81"/>
        <v>Calma</v>
      </c>
      <c r="X634" s="24" t="s">
        <v>60</v>
      </c>
      <c r="Y634" s="24">
        <f t="shared" si="79"/>
        <v>292.5</v>
      </c>
      <c r="Z634" s="25">
        <v>0.37</v>
      </c>
      <c r="AA634" s="25">
        <f t="shared" si="82"/>
        <v>0.35039300000000001</v>
      </c>
      <c r="AB634" s="25">
        <f t="shared" si="83"/>
        <v>9.3979999999999997</v>
      </c>
      <c r="AC634" s="25">
        <v>8.9</v>
      </c>
      <c r="AD634" s="26">
        <v>6</v>
      </c>
      <c r="AE634" s="26" t="s">
        <v>92</v>
      </c>
      <c r="AN634" s="98" t="s">
        <v>145</v>
      </c>
    </row>
    <row r="635" spans="1:40">
      <c r="A635" s="17">
        <v>43088</v>
      </c>
      <c r="B635" s="18">
        <v>0.33333333333333298</v>
      </c>
      <c r="C635" s="18">
        <v>0.625</v>
      </c>
      <c r="D635" s="19">
        <v>4</v>
      </c>
      <c r="E635" s="19">
        <v>6</v>
      </c>
      <c r="F635" s="19">
        <v>6</v>
      </c>
      <c r="G635" s="5">
        <f>INDEX('Carta Psicrométrica'!B$3:AO$49,MATCH(datos!F635,'Carta Psicrométrica'!A$3:A$49,0),MATCH(datos!E635,'Carta Psicrométrica'!B$2:AO$2,0))</f>
        <v>14</v>
      </c>
      <c r="H635" s="20">
        <v>14</v>
      </c>
      <c r="I635" s="20">
        <v>-3</v>
      </c>
      <c r="J635" s="6">
        <v>1024.5</v>
      </c>
      <c r="K635" s="6">
        <f t="shared" si="80"/>
        <v>768.375</v>
      </c>
      <c r="L635" s="21">
        <v>6</v>
      </c>
      <c r="M635" s="21">
        <v>7</v>
      </c>
      <c r="N635" s="21">
        <v>8</v>
      </c>
      <c r="O635" s="21">
        <v>9</v>
      </c>
      <c r="P635" s="21">
        <v>12</v>
      </c>
      <c r="Q635" s="22">
        <v>111</v>
      </c>
      <c r="R635" s="22">
        <v>113</v>
      </c>
      <c r="S635" s="23">
        <f t="shared" si="78"/>
        <v>-1.4920000000000044</v>
      </c>
      <c r="T635" s="22">
        <v>11</v>
      </c>
      <c r="U635" s="22">
        <v>-6</v>
      </c>
      <c r="V635" s="24">
        <v>2</v>
      </c>
      <c r="W635" s="24" t="str">
        <f t="shared" si="81"/>
        <v>Brisa Suave</v>
      </c>
      <c r="X635" s="24" t="s">
        <v>58</v>
      </c>
      <c r="Y635" s="24">
        <f t="shared" si="79"/>
        <v>270</v>
      </c>
      <c r="Z635" s="25">
        <v>0.02</v>
      </c>
      <c r="AA635" s="25">
        <f t="shared" si="82"/>
        <v>9.8425000000000006E-3</v>
      </c>
      <c r="AB635" s="25">
        <f t="shared" si="83"/>
        <v>0.50800000000000001</v>
      </c>
      <c r="AC635" s="25">
        <v>0.25</v>
      </c>
      <c r="AD635" s="26">
        <v>7</v>
      </c>
      <c r="AE635" s="26" t="s">
        <v>97</v>
      </c>
      <c r="AN635" s="98" t="s">
        <v>145</v>
      </c>
    </row>
    <row r="636" spans="1:40">
      <c r="A636" s="17">
        <v>43089</v>
      </c>
      <c r="B636" s="18">
        <v>0.33333333333333298</v>
      </c>
      <c r="C636" s="18">
        <v>0.625</v>
      </c>
      <c r="D636" s="19">
        <v>5</v>
      </c>
      <c r="E636" s="19">
        <v>6</v>
      </c>
      <c r="F636" s="19">
        <v>8</v>
      </c>
      <c r="G636" s="5">
        <f>INDEX('Carta Psicrométrica'!B$3:AO$49,MATCH(datos!F636,'Carta Psicrométrica'!A$3:A$49,0),MATCH(datos!E636,'Carta Psicrométrica'!B$2:AO$2,0))</f>
        <v>21</v>
      </c>
      <c r="H636" s="20">
        <v>13</v>
      </c>
      <c r="I636" s="20">
        <v>-4.5</v>
      </c>
      <c r="J636" s="6">
        <v>1026</v>
      </c>
      <c r="K636" s="6">
        <f t="shared" si="80"/>
        <v>769.5</v>
      </c>
      <c r="L636" s="21">
        <v>5</v>
      </c>
      <c r="M636" s="21">
        <v>7</v>
      </c>
      <c r="N636" s="21">
        <v>8</v>
      </c>
      <c r="O636" s="21">
        <v>9</v>
      </c>
      <c r="P636" s="21">
        <v>12</v>
      </c>
      <c r="Q636" s="22">
        <v>113</v>
      </c>
      <c r="R636" s="22">
        <v>110</v>
      </c>
      <c r="S636" s="23">
        <f t="shared" si="78"/>
        <v>3</v>
      </c>
      <c r="T636" s="22">
        <v>7</v>
      </c>
      <c r="U636" s="22">
        <v>-4</v>
      </c>
      <c r="V636" s="24">
        <v>1</v>
      </c>
      <c r="W636" s="24" t="str">
        <f t="shared" si="81"/>
        <v>Ventolina</v>
      </c>
      <c r="X636" s="24" t="s">
        <v>58</v>
      </c>
      <c r="Y636" s="24">
        <f t="shared" si="79"/>
        <v>270</v>
      </c>
      <c r="Z636" s="25">
        <v>0</v>
      </c>
      <c r="AA636" s="25">
        <f t="shared" si="82"/>
        <v>0</v>
      </c>
      <c r="AB636" s="25">
        <f t="shared" si="83"/>
        <v>0</v>
      </c>
      <c r="AC636" s="25">
        <v>0</v>
      </c>
      <c r="AD636" s="26">
        <v>0</v>
      </c>
      <c r="AN636" s="98" t="s">
        <v>145</v>
      </c>
    </row>
    <row r="637" spans="1:40">
      <c r="A637" s="17">
        <v>43090</v>
      </c>
      <c r="B637" s="18">
        <v>0.33333333333333298</v>
      </c>
      <c r="C637" s="18">
        <v>0.625</v>
      </c>
      <c r="D637" s="19">
        <v>4</v>
      </c>
      <c r="E637" s="19">
        <v>6</v>
      </c>
      <c r="F637" s="19">
        <v>2</v>
      </c>
      <c r="G637" s="5">
        <f>INDEX('Carta Psicrométrica'!B$3:AO$49,MATCH(datos!F637,'Carta Psicrométrica'!A$3:A$49,0),MATCH(datos!E637,'Carta Psicrométrica'!B$2:AO$2,0))</f>
        <v>1</v>
      </c>
      <c r="H637" s="20">
        <v>15</v>
      </c>
      <c r="I637" s="20">
        <v>-4.5</v>
      </c>
      <c r="J637" s="6">
        <v>1025</v>
      </c>
      <c r="K637" s="6">
        <f t="shared" si="80"/>
        <v>768.75</v>
      </c>
      <c r="L637" s="21">
        <v>5</v>
      </c>
      <c r="M637" s="21">
        <v>6</v>
      </c>
      <c r="N637" s="21">
        <v>7</v>
      </c>
      <c r="O637" s="21">
        <v>9</v>
      </c>
      <c r="P637" s="21">
        <v>12</v>
      </c>
      <c r="Q637" s="22">
        <v>110</v>
      </c>
      <c r="R637" s="22">
        <v>110</v>
      </c>
      <c r="S637" s="23">
        <f t="shared" si="78"/>
        <v>0</v>
      </c>
      <c r="T637" s="22">
        <v>6</v>
      </c>
      <c r="U637" s="22">
        <v>-4</v>
      </c>
      <c r="V637" s="24">
        <v>0</v>
      </c>
      <c r="W637" s="24" t="str">
        <f t="shared" si="81"/>
        <v>Calma</v>
      </c>
      <c r="X637" s="24" t="s">
        <v>49</v>
      </c>
      <c r="Y637" s="24">
        <f t="shared" si="79"/>
        <v>247.5</v>
      </c>
      <c r="Z637" s="25">
        <v>0</v>
      </c>
      <c r="AA637" s="25">
        <f t="shared" si="82"/>
        <v>0</v>
      </c>
      <c r="AB637" s="25">
        <f t="shared" si="83"/>
        <v>0</v>
      </c>
      <c r="AC637" s="25">
        <v>0</v>
      </c>
      <c r="AD637" s="26">
        <v>7</v>
      </c>
      <c r="AE637" s="26" t="s">
        <v>146</v>
      </c>
      <c r="AN637" s="98" t="s">
        <v>145</v>
      </c>
    </row>
    <row r="638" spans="1:40">
      <c r="A638" s="17">
        <v>43091</v>
      </c>
      <c r="B638" s="18">
        <v>0.33333333333333298</v>
      </c>
      <c r="C638" s="18">
        <v>0.625</v>
      </c>
      <c r="D638" s="19">
        <v>2</v>
      </c>
      <c r="E638" s="19">
        <v>3</v>
      </c>
      <c r="F638" s="19">
        <v>5</v>
      </c>
      <c r="G638" s="5">
        <f>INDEX('Carta Psicrométrica'!B$3:AO$49,MATCH(datos!F638,'Carta Psicrométrica'!A$3:A$49,0),MATCH(datos!E638,'Carta Psicrométrica'!B$2:AO$2,0))</f>
        <v>53</v>
      </c>
      <c r="H638" s="20">
        <v>20</v>
      </c>
      <c r="I638" s="20">
        <v>2</v>
      </c>
      <c r="J638" s="6">
        <v>1025</v>
      </c>
      <c r="K638" s="6">
        <f t="shared" si="80"/>
        <v>768.75</v>
      </c>
      <c r="L638" s="21">
        <v>6</v>
      </c>
      <c r="M638" s="21">
        <v>7</v>
      </c>
      <c r="N638" s="21">
        <v>8</v>
      </c>
      <c r="O638" s="21">
        <v>9</v>
      </c>
      <c r="P638" s="21">
        <v>12</v>
      </c>
      <c r="Q638" s="22">
        <v>110</v>
      </c>
      <c r="R638" s="22">
        <v>107</v>
      </c>
      <c r="S638" s="23">
        <f t="shared" si="78"/>
        <v>3</v>
      </c>
      <c r="T638" s="22">
        <v>10</v>
      </c>
      <c r="U638" s="22">
        <v>3</v>
      </c>
      <c r="V638" s="24">
        <v>2</v>
      </c>
      <c r="W638" s="24" t="str">
        <f t="shared" si="81"/>
        <v>Brisa Suave</v>
      </c>
      <c r="X638" s="24" t="s">
        <v>60</v>
      </c>
      <c r="Y638" s="24">
        <f t="shared" si="79"/>
        <v>292.5</v>
      </c>
      <c r="Z638" s="25">
        <v>0</v>
      </c>
      <c r="AA638" s="25">
        <f t="shared" si="82"/>
        <v>0</v>
      </c>
      <c r="AB638" s="25">
        <f t="shared" si="83"/>
        <v>0</v>
      </c>
      <c r="AC638" s="25">
        <v>0</v>
      </c>
      <c r="AD638" s="26">
        <v>4</v>
      </c>
      <c r="AN638" s="98" t="s">
        <v>147</v>
      </c>
    </row>
    <row r="639" spans="1:40">
      <c r="A639" s="17">
        <v>43092</v>
      </c>
      <c r="B639" s="18">
        <v>0.33333333333333298</v>
      </c>
      <c r="C639" s="18">
        <v>0.625</v>
      </c>
      <c r="D639" s="19">
        <v>-1</v>
      </c>
      <c r="E639" s="19">
        <v>1</v>
      </c>
      <c r="F639" s="19">
        <v>2</v>
      </c>
      <c r="G639" s="5">
        <f>INDEX('Carta Psicrométrica'!B$3:AO$49,MATCH(datos!F639,'Carta Psicrométrica'!A$3:A$49,0),MATCH(datos!E639,'Carta Psicrométrica'!B$2:AO$2,0))</f>
        <v>82</v>
      </c>
      <c r="H639" s="20">
        <v>0</v>
      </c>
      <c r="I639" s="20">
        <v>-1</v>
      </c>
      <c r="J639" s="6">
        <v>1030</v>
      </c>
      <c r="K639" s="6">
        <f t="shared" si="80"/>
        <v>772.5</v>
      </c>
      <c r="L639" s="21">
        <v>3</v>
      </c>
      <c r="M639" s="21">
        <v>4</v>
      </c>
      <c r="N639" s="21">
        <v>6</v>
      </c>
      <c r="O639" s="21">
        <v>9</v>
      </c>
      <c r="P639" s="21">
        <v>11</v>
      </c>
      <c r="Q639" s="22">
        <v>107</v>
      </c>
      <c r="R639" s="22">
        <v>105</v>
      </c>
      <c r="S639" s="23">
        <f t="shared" si="78"/>
        <v>2</v>
      </c>
      <c r="T639" s="22">
        <v>5</v>
      </c>
      <c r="U639" s="22">
        <v>0</v>
      </c>
      <c r="V639" s="24">
        <v>0</v>
      </c>
      <c r="W639" s="24" t="str">
        <f t="shared" si="81"/>
        <v>Calma</v>
      </c>
      <c r="X639" s="24" t="s">
        <v>58</v>
      </c>
      <c r="Y639" s="24">
        <f t="shared" si="79"/>
        <v>270</v>
      </c>
      <c r="Z639" s="25">
        <v>0</v>
      </c>
      <c r="AA639" s="25">
        <f t="shared" si="82"/>
        <v>0</v>
      </c>
      <c r="AB639" s="25">
        <f t="shared" si="83"/>
        <v>0</v>
      </c>
      <c r="AC639" s="25">
        <v>0</v>
      </c>
      <c r="AD639" s="26">
        <v>1</v>
      </c>
      <c r="AE639" s="26" t="s">
        <v>96</v>
      </c>
      <c r="AN639" s="98" t="s">
        <v>145</v>
      </c>
    </row>
    <row r="640" spans="1:40">
      <c r="A640" s="17">
        <v>43093</v>
      </c>
      <c r="B640" s="18">
        <v>0.33333333333333298</v>
      </c>
      <c r="C640" s="18">
        <v>0.625</v>
      </c>
      <c r="D640" s="19">
        <v>1</v>
      </c>
      <c r="E640" s="19">
        <v>2</v>
      </c>
      <c r="F640" s="19">
        <v>3</v>
      </c>
      <c r="G640" s="5">
        <f>INDEX('Carta Psicrométrica'!B$3:AO$49,MATCH(datos!F640,'Carta Psicrométrica'!A$3:A$49,0),MATCH(datos!E640,'Carta Psicrométrica'!B$2:AO$2,0))</f>
        <v>65</v>
      </c>
      <c r="H640" s="20">
        <v>12</v>
      </c>
      <c r="I640" s="20">
        <v>-2</v>
      </c>
      <c r="J640" s="6">
        <v>1030</v>
      </c>
      <c r="K640" s="6">
        <v>772</v>
      </c>
      <c r="L640" s="21">
        <v>4</v>
      </c>
      <c r="M640" s="21">
        <v>5</v>
      </c>
      <c r="N640" s="21">
        <v>6</v>
      </c>
      <c r="O640" s="21">
        <v>8</v>
      </c>
      <c r="P640" s="21">
        <v>11.5</v>
      </c>
      <c r="Q640" s="22">
        <v>105</v>
      </c>
      <c r="R640" s="22">
        <v>104</v>
      </c>
      <c r="S640" s="23">
        <f t="shared" si="78"/>
        <v>1</v>
      </c>
      <c r="T640" s="22">
        <v>5</v>
      </c>
      <c r="U640" s="22">
        <v>0</v>
      </c>
      <c r="V640" s="24">
        <v>0</v>
      </c>
      <c r="W640" s="24" t="str">
        <f t="shared" si="81"/>
        <v>Calma</v>
      </c>
      <c r="X640" s="24" t="s">
        <v>58</v>
      </c>
      <c r="Y640" s="24">
        <f t="shared" si="79"/>
        <v>270</v>
      </c>
      <c r="Z640" s="25">
        <v>0</v>
      </c>
      <c r="AA640" s="25">
        <f t="shared" si="82"/>
        <v>0</v>
      </c>
      <c r="AB640" s="25">
        <f t="shared" si="83"/>
        <v>0</v>
      </c>
      <c r="AC640" s="25">
        <v>0</v>
      </c>
      <c r="AD640" s="26">
        <v>3</v>
      </c>
      <c r="AE640" s="26" t="s">
        <v>103</v>
      </c>
      <c r="AN640" s="98" t="s">
        <v>145</v>
      </c>
    </row>
    <row r="641" spans="1:40">
      <c r="A641" s="17">
        <v>43094</v>
      </c>
      <c r="B641" s="18">
        <v>0.33333333333333298</v>
      </c>
      <c r="C641" s="18">
        <v>0.625</v>
      </c>
      <c r="D641" s="19">
        <v>2</v>
      </c>
      <c r="E641" s="19">
        <v>2</v>
      </c>
      <c r="F641" s="19">
        <v>4</v>
      </c>
      <c r="G641" s="5">
        <f>INDEX('Carta Psicrométrica'!B$3:AO$49,MATCH(datos!F641,'Carta Psicrométrica'!A$3:A$49,0),MATCH(datos!E641,'Carta Psicrométrica'!B$2:AO$2,0))</f>
        <v>67</v>
      </c>
      <c r="H641" s="20">
        <v>15</v>
      </c>
      <c r="I641" s="20">
        <v>1</v>
      </c>
      <c r="J641" s="6">
        <v>1030</v>
      </c>
      <c r="K641" s="6">
        <f>J641*0.75</f>
        <v>772.5</v>
      </c>
      <c r="L641" s="21">
        <v>3</v>
      </c>
      <c r="M641" s="21">
        <v>5</v>
      </c>
      <c r="N641" s="21">
        <v>6</v>
      </c>
      <c r="O641" s="21">
        <v>8</v>
      </c>
      <c r="P641" s="21">
        <v>11</v>
      </c>
      <c r="Q641" s="22">
        <v>104</v>
      </c>
      <c r="R641" s="22">
        <v>102</v>
      </c>
      <c r="S641" s="23">
        <f t="shared" si="78"/>
        <v>2</v>
      </c>
      <c r="T641" s="22">
        <v>5</v>
      </c>
      <c r="U641" s="22">
        <v>0</v>
      </c>
      <c r="V641" s="24">
        <v>0</v>
      </c>
      <c r="W641" s="24" t="str">
        <f t="shared" si="81"/>
        <v>Calma</v>
      </c>
      <c r="X641" s="24" t="s">
        <v>58</v>
      </c>
      <c r="Y641" s="24">
        <f t="shared" si="79"/>
        <v>270</v>
      </c>
      <c r="Z641" s="25">
        <v>0</v>
      </c>
      <c r="AA641" s="25">
        <f t="shared" si="82"/>
        <v>0</v>
      </c>
      <c r="AB641" s="25">
        <f t="shared" si="83"/>
        <v>0</v>
      </c>
      <c r="AC641" s="25">
        <v>0</v>
      </c>
      <c r="AD641" s="26">
        <v>1</v>
      </c>
      <c r="AE641" s="26" t="s">
        <v>96</v>
      </c>
      <c r="AN641" s="98" t="s">
        <v>147</v>
      </c>
    </row>
    <row r="642" spans="1:40">
      <c r="A642" s="17">
        <v>43095</v>
      </c>
      <c r="B642" s="18">
        <v>0.33333333333333298</v>
      </c>
      <c r="C642" s="18">
        <v>0.625</v>
      </c>
      <c r="D642" s="19">
        <v>4</v>
      </c>
      <c r="E642" s="19">
        <v>4</v>
      </c>
      <c r="F642" s="19">
        <v>7</v>
      </c>
      <c r="G642" s="5">
        <f>INDEX('Carta Psicrométrica'!B$3:AO$49,MATCH(datos!F642,'Carta Psicrométrica'!A$3:A$49,0),MATCH(datos!E642,'Carta Psicrométrica'!B$2:AO$2,0))</f>
        <v>44</v>
      </c>
      <c r="H642" s="20">
        <v>14</v>
      </c>
      <c r="I642" s="20">
        <v>2</v>
      </c>
      <c r="J642" s="6">
        <v>1026</v>
      </c>
      <c r="K642" s="6">
        <f>J642*0.75</f>
        <v>769.5</v>
      </c>
      <c r="L642" s="21">
        <v>4</v>
      </c>
      <c r="M642" s="21">
        <v>5</v>
      </c>
      <c r="N642" s="21">
        <v>6</v>
      </c>
      <c r="O642" s="21">
        <v>9</v>
      </c>
      <c r="P642" s="21">
        <v>12</v>
      </c>
      <c r="Q642" s="22">
        <v>102</v>
      </c>
      <c r="R642" s="22">
        <v>101</v>
      </c>
      <c r="S642" s="23">
        <f t="shared" si="78"/>
        <v>1</v>
      </c>
      <c r="T642" s="22">
        <v>6</v>
      </c>
      <c r="U642" s="22">
        <v>0</v>
      </c>
      <c r="V642" s="24">
        <v>0</v>
      </c>
      <c r="W642" s="24" t="str">
        <f t="shared" si="81"/>
        <v>Calma</v>
      </c>
      <c r="X642" s="24" t="s">
        <v>49</v>
      </c>
      <c r="Y642" s="24">
        <f t="shared" si="79"/>
        <v>247.5</v>
      </c>
      <c r="Z642" s="25">
        <v>0</v>
      </c>
      <c r="AA642" s="25">
        <f t="shared" si="82"/>
        <v>0</v>
      </c>
      <c r="AB642" s="25">
        <f t="shared" si="83"/>
        <v>0</v>
      </c>
      <c r="AC642" s="25">
        <v>0</v>
      </c>
      <c r="AD642" s="26">
        <v>8</v>
      </c>
      <c r="AE642" s="26" t="s">
        <v>76</v>
      </c>
      <c r="AN642" s="98" t="s">
        <v>147</v>
      </c>
    </row>
    <row r="643" spans="1:40">
      <c r="A643" s="17">
        <v>43096</v>
      </c>
      <c r="B643" s="18">
        <v>0.33333333333333298</v>
      </c>
      <c r="C643" s="18">
        <v>0.625</v>
      </c>
      <c r="D643" s="19">
        <v>6</v>
      </c>
      <c r="E643" s="19">
        <v>6</v>
      </c>
      <c r="F643" s="19">
        <v>8</v>
      </c>
      <c r="G643" s="5">
        <f>INDEX('Carta Psicrométrica'!B$3:AO$49,MATCH(datos!F643,'Carta Psicrométrica'!A$3:A$49,0),MATCH(datos!E643,'Carta Psicrométrica'!B$2:AO$2,0))</f>
        <v>21</v>
      </c>
      <c r="H643" s="20">
        <v>20</v>
      </c>
      <c r="I643" s="20">
        <v>6</v>
      </c>
      <c r="J643" s="6">
        <v>1028</v>
      </c>
      <c r="K643" s="6">
        <v>771</v>
      </c>
      <c r="L643" s="21">
        <v>6</v>
      </c>
      <c r="M643" s="21">
        <v>6</v>
      </c>
      <c r="N643" s="21">
        <v>7</v>
      </c>
      <c r="O643" s="21">
        <v>8</v>
      </c>
      <c r="P643" s="21">
        <v>11</v>
      </c>
      <c r="Q643" s="22">
        <v>101</v>
      </c>
      <c r="R643" s="22">
        <v>98</v>
      </c>
      <c r="S643" s="23">
        <f t="shared" si="78"/>
        <v>3</v>
      </c>
      <c r="T643" s="22">
        <v>9</v>
      </c>
      <c r="U643" s="22">
        <v>3</v>
      </c>
      <c r="V643" s="24">
        <v>2</v>
      </c>
      <c r="W643" s="24" t="str">
        <f t="shared" si="81"/>
        <v>Brisa Suave</v>
      </c>
      <c r="X643" s="24" t="s">
        <v>60</v>
      </c>
      <c r="Y643" s="24">
        <f t="shared" si="79"/>
        <v>292.5</v>
      </c>
      <c r="Z643" s="25">
        <v>0</v>
      </c>
      <c r="AA643" s="25">
        <f t="shared" si="82"/>
        <v>0</v>
      </c>
      <c r="AB643" s="25">
        <f t="shared" si="83"/>
        <v>0</v>
      </c>
      <c r="AC643" s="25">
        <v>0</v>
      </c>
      <c r="AD643" s="26">
        <v>8</v>
      </c>
      <c r="AE643" s="26" t="s">
        <v>110</v>
      </c>
      <c r="AN643" s="98" t="s">
        <v>147</v>
      </c>
    </row>
    <row r="644" spans="1:40">
      <c r="A644" s="17">
        <v>43097</v>
      </c>
      <c r="B644" s="18">
        <v>0.33333333333333298</v>
      </c>
      <c r="C644" s="18">
        <v>0.625</v>
      </c>
      <c r="D644" s="19">
        <v>1</v>
      </c>
      <c r="E644" s="19">
        <v>3</v>
      </c>
      <c r="F644" s="19">
        <v>5</v>
      </c>
      <c r="G644" s="5">
        <f>INDEX('Carta Psicrométrica'!B$3:AO$49,MATCH(datos!F644,'Carta Psicrométrica'!A$3:A$49,0),MATCH(datos!E644,'Carta Psicrométrica'!B$2:AO$2,0))</f>
        <v>53</v>
      </c>
      <c r="H644" s="20">
        <v>15</v>
      </c>
      <c r="I644" s="20">
        <v>1</v>
      </c>
      <c r="J644" s="6">
        <v>1030</v>
      </c>
      <c r="K644" s="6">
        <f t="shared" ref="K644:K670" si="84">J644*0.75</f>
        <v>772.5</v>
      </c>
      <c r="L644" s="21">
        <v>5</v>
      </c>
      <c r="M644" s="21">
        <v>6</v>
      </c>
      <c r="N644" s="21">
        <v>8</v>
      </c>
      <c r="O644" s="21">
        <v>8</v>
      </c>
      <c r="P644" s="21">
        <v>11</v>
      </c>
      <c r="Q644" s="22">
        <v>98</v>
      </c>
      <c r="R644" s="22">
        <v>96</v>
      </c>
      <c r="S644" s="23">
        <f t="shared" si="78"/>
        <v>2</v>
      </c>
      <c r="T644" s="22">
        <v>10</v>
      </c>
      <c r="U644" s="22">
        <v>4</v>
      </c>
      <c r="V644" s="24">
        <v>2</v>
      </c>
      <c r="W644" s="24" t="str">
        <f t="shared" si="81"/>
        <v>Brisa Suave</v>
      </c>
      <c r="X644" s="24" t="s">
        <v>60</v>
      </c>
      <c r="Y644" s="24">
        <f t="shared" si="79"/>
        <v>292.5</v>
      </c>
      <c r="Z644" s="25">
        <v>0</v>
      </c>
      <c r="AA644" s="25">
        <f t="shared" si="82"/>
        <v>0</v>
      </c>
      <c r="AB644" s="25">
        <f t="shared" si="83"/>
        <v>0</v>
      </c>
      <c r="AC644" s="25">
        <v>0</v>
      </c>
      <c r="AD644" s="26">
        <v>6</v>
      </c>
      <c r="AE644" s="26" t="s">
        <v>76</v>
      </c>
      <c r="AN644" s="98" t="s">
        <v>147</v>
      </c>
    </row>
    <row r="645" spans="1:40">
      <c r="A645" s="17">
        <v>43098</v>
      </c>
      <c r="B645" s="18">
        <v>0.33333333333333298</v>
      </c>
      <c r="C645" s="18">
        <v>0.625</v>
      </c>
      <c r="D645" s="19">
        <v>0</v>
      </c>
      <c r="E645" s="19">
        <v>1</v>
      </c>
      <c r="F645" s="19">
        <v>2</v>
      </c>
      <c r="G645" s="5">
        <f>INDEX('Carta Psicrométrica'!B$3:AO$49,MATCH(datos!F645,'Carta Psicrométrica'!A$3:A$49,0),MATCH(datos!E645,'Carta Psicrométrica'!B$2:AO$2,0))</f>
        <v>82</v>
      </c>
      <c r="H645" s="20">
        <v>15</v>
      </c>
      <c r="I645" s="20">
        <v>0</v>
      </c>
      <c r="J645" s="6">
        <v>1030</v>
      </c>
      <c r="K645" s="6">
        <f t="shared" si="84"/>
        <v>772.5</v>
      </c>
      <c r="L645" s="21">
        <v>3</v>
      </c>
      <c r="M645" s="21">
        <v>5</v>
      </c>
      <c r="N645" s="21">
        <v>6</v>
      </c>
      <c r="O645" s="21">
        <v>8</v>
      </c>
      <c r="P645" s="21">
        <v>11</v>
      </c>
      <c r="Q645" s="22">
        <v>96</v>
      </c>
      <c r="R645" s="22">
        <v>96</v>
      </c>
      <c r="S645" s="23">
        <f t="shared" si="78"/>
        <v>0</v>
      </c>
      <c r="T645" s="22">
        <v>6</v>
      </c>
      <c r="U645" s="22">
        <v>0</v>
      </c>
      <c r="V645" s="24">
        <v>0</v>
      </c>
      <c r="W645" s="24" t="str">
        <f t="shared" si="81"/>
        <v>Calma</v>
      </c>
      <c r="Y645" s="24" t="str">
        <f t="shared" si="79"/>
        <v>N/A</v>
      </c>
      <c r="Z645" s="25">
        <v>0</v>
      </c>
      <c r="AA645" s="25">
        <f t="shared" si="82"/>
        <v>0</v>
      </c>
      <c r="AB645" s="25">
        <f t="shared" si="83"/>
        <v>0</v>
      </c>
      <c r="AC645" s="25">
        <v>0</v>
      </c>
      <c r="AD645" s="26">
        <v>0</v>
      </c>
      <c r="AN645" s="98" t="s">
        <v>148</v>
      </c>
    </row>
    <row r="646" spans="1:40">
      <c r="A646" s="17">
        <v>43099</v>
      </c>
      <c r="B646" s="18">
        <v>0.33333333333333298</v>
      </c>
      <c r="C646" s="18">
        <v>0.625</v>
      </c>
      <c r="D646" s="19">
        <v>3</v>
      </c>
      <c r="E646" s="19">
        <v>3</v>
      </c>
      <c r="F646" s="19">
        <v>5</v>
      </c>
      <c r="G646" s="5">
        <f>INDEX('Carta Psicrométrica'!B$3:AO$49,MATCH(datos!F646,'Carta Psicrométrica'!A$3:A$49,0),MATCH(datos!E646,'Carta Psicrométrica'!B$2:AO$2,0))</f>
        <v>53</v>
      </c>
      <c r="H646" s="20">
        <v>18</v>
      </c>
      <c r="I646" s="20">
        <v>-1</v>
      </c>
      <c r="J646" s="6">
        <v>1028</v>
      </c>
      <c r="K646" s="6">
        <f t="shared" si="84"/>
        <v>771</v>
      </c>
      <c r="L646" s="21">
        <v>3</v>
      </c>
      <c r="M646" s="21">
        <v>5</v>
      </c>
      <c r="N646" s="21">
        <v>6</v>
      </c>
      <c r="O646" s="21">
        <v>7.5</v>
      </c>
      <c r="P646" s="21">
        <v>10</v>
      </c>
      <c r="Q646" s="22">
        <v>96</v>
      </c>
      <c r="R646" s="22">
        <v>94</v>
      </c>
      <c r="S646" s="23">
        <f t="shared" si="78"/>
        <v>2</v>
      </c>
      <c r="T646" s="22">
        <v>6</v>
      </c>
      <c r="U646" s="22">
        <v>0</v>
      </c>
      <c r="V646" s="24">
        <v>1</v>
      </c>
      <c r="W646" s="24" t="str">
        <f t="shared" si="81"/>
        <v>Ventolina</v>
      </c>
      <c r="X646" s="24" t="s">
        <v>47</v>
      </c>
      <c r="Y646" s="24">
        <f t="shared" si="79"/>
        <v>315</v>
      </c>
      <c r="Z646" s="25">
        <v>0</v>
      </c>
      <c r="AA646" s="25">
        <f t="shared" si="82"/>
        <v>0</v>
      </c>
      <c r="AB646" s="25">
        <f t="shared" si="83"/>
        <v>0</v>
      </c>
      <c r="AC646" s="25">
        <v>0</v>
      </c>
      <c r="AD646" s="26">
        <v>0</v>
      </c>
      <c r="AN646" s="98" t="s">
        <v>145</v>
      </c>
    </row>
    <row r="647" spans="1:40">
      <c r="A647" s="17">
        <v>43100</v>
      </c>
      <c r="B647" s="18">
        <v>0.33333333333333298</v>
      </c>
      <c r="C647" s="18">
        <v>0.625</v>
      </c>
      <c r="D647" s="19">
        <v>5</v>
      </c>
      <c r="E647" s="19">
        <v>5</v>
      </c>
      <c r="F647" s="19">
        <v>7</v>
      </c>
      <c r="G647" s="5">
        <f>INDEX('Carta Psicrométrica'!B$3:AO$49,MATCH(datos!F647,'Carta Psicrométrica'!A$3:A$49,0),MATCH(datos!E647,'Carta Psicrométrica'!B$2:AO$2,0))</f>
        <v>30</v>
      </c>
      <c r="H647" s="20">
        <v>19</v>
      </c>
      <c r="I647" s="20">
        <v>-3</v>
      </c>
      <c r="J647" s="6">
        <v>1026</v>
      </c>
      <c r="K647" s="6">
        <f t="shared" si="84"/>
        <v>769.5</v>
      </c>
      <c r="L647" s="21">
        <v>3</v>
      </c>
      <c r="M647" s="21">
        <v>4</v>
      </c>
      <c r="N647" s="21">
        <v>5</v>
      </c>
      <c r="O647" s="21">
        <v>7.5</v>
      </c>
      <c r="P647" s="21">
        <v>11</v>
      </c>
      <c r="Q647" s="22">
        <v>94</v>
      </c>
      <c r="R647" s="22">
        <v>92</v>
      </c>
      <c r="S647" s="23">
        <f t="shared" si="78"/>
        <v>2</v>
      </c>
      <c r="T647" s="22">
        <v>6</v>
      </c>
      <c r="U647" s="22">
        <v>0</v>
      </c>
      <c r="V647" s="24">
        <v>0</v>
      </c>
      <c r="W647" s="24" t="str">
        <f t="shared" si="81"/>
        <v>Calma</v>
      </c>
      <c r="Y647" s="24" t="str">
        <f t="shared" ref="Y647:Y666" si="85">IF(X647="N",0,IF(X647="NNE",22.5,IF(X647="NE",45,IF(X647="ENE",67.5,IF(X647="E",90,IF(X647="ESE",112.5,IF(X647="SE",135.5,IF(X647="SSE",157.5,IF(X647="S",180,IF(X647="SSW",202.5,IF(X647="SW",225,IF(X647="WSW",247.5,IF(X647="W",270,IF(X647="WNW",292.5,IF(X647="NW",315,IF(X647="NNW",337.5,"N/A"))))))))))))))))</f>
        <v>N/A</v>
      </c>
      <c r="Z647" s="25">
        <v>0</v>
      </c>
      <c r="AA647" s="25">
        <f t="shared" si="82"/>
        <v>0</v>
      </c>
      <c r="AB647" s="25">
        <f t="shared" si="83"/>
        <v>0</v>
      </c>
      <c r="AC647" s="25">
        <v>0</v>
      </c>
      <c r="AD647" s="26">
        <v>3</v>
      </c>
      <c r="AE647" s="26" t="s">
        <v>96</v>
      </c>
      <c r="AN647" s="98" t="s">
        <v>145</v>
      </c>
    </row>
    <row r="648" spans="1:40">
      <c r="A648" s="17">
        <v>43101</v>
      </c>
      <c r="B648" s="18">
        <v>0.33333333333333298</v>
      </c>
      <c r="C648" s="18">
        <v>0.625</v>
      </c>
      <c r="G648" s="5" t="e">
        <f>INDEX('Carta Psicrométrica'!B$3:AO$49,MATCH(datos!F648,'Carta Psicrométrica'!A$3:A$49,0),MATCH(datos!E648,'Carta Psicrométrica'!B$2:AO$2,0))</f>
        <v>#N/A</v>
      </c>
      <c r="K648" s="6">
        <f t="shared" si="84"/>
        <v>0</v>
      </c>
      <c r="S648" s="23">
        <f t="shared" si="78"/>
        <v>0</v>
      </c>
      <c r="W648" s="24" t="str">
        <f t="shared" si="81"/>
        <v>Calma</v>
      </c>
      <c r="Y648" s="24" t="str">
        <f t="shared" si="85"/>
        <v>N/A</v>
      </c>
      <c r="AA648" s="25">
        <f t="shared" si="82"/>
        <v>0</v>
      </c>
      <c r="AB648" s="25">
        <f t="shared" si="83"/>
        <v>0</v>
      </c>
    </row>
    <row r="649" spans="1:40">
      <c r="A649" s="17">
        <v>43102</v>
      </c>
      <c r="B649" s="18">
        <v>0.33333333333333298</v>
      </c>
      <c r="C649" s="18">
        <v>0.625</v>
      </c>
      <c r="D649" s="19">
        <v>-1</v>
      </c>
      <c r="E649" s="19">
        <v>0</v>
      </c>
      <c r="F649" s="19">
        <v>1</v>
      </c>
      <c r="G649" s="5" t="e">
        <f>INDEX('Carta Psicrométrica'!B$3:AO$49,MATCH(datos!F649,'Carta Psicrométrica'!A$3:A$49,0),MATCH(datos!E649,'Carta Psicrométrica'!B$2:AO$2,0))</f>
        <v>#N/A</v>
      </c>
      <c r="H649" s="20">
        <v>20</v>
      </c>
      <c r="I649" s="20">
        <v>3</v>
      </c>
      <c r="J649" s="6">
        <v>1033</v>
      </c>
      <c r="K649" s="6">
        <f t="shared" si="84"/>
        <v>774.75</v>
      </c>
      <c r="L649" s="21">
        <v>2</v>
      </c>
      <c r="M649" s="21">
        <v>4</v>
      </c>
      <c r="N649" s="21">
        <v>5</v>
      </c>
      <c r="O649" s="21">
        <v>7</v>
      </c>
      <c r="P649" s="21">
        <v>10</v>
      </c>
      <c r="Q649" s="22">
        <v>92</v>
      </c>
      <c r="R649" s="22">
        <v>89</v>
      </c>
      <c r="S649" s="23">
        <f t="shared" si="78"/>
        <v>3</v>
      </c>
      <c r="T649" s="22">
        <v>9</v>
      </c>
      <c r="U649" s="22">
        <v>2</v>
      </c>
      <c r="V649" s="24">
        <v>0</v>
      </c>
      <c r="W649" s="24" t="str">
        <f t="shared" si="81"/>
        <v>Calma</v>
      </c>
      <c r="Y649" s="24" t="str">
        <f t="shared" si="85"/>
        <v>N/A</v>
      </c>
      <c r="Z649" s="25">
        <v>0</v>
      </c>
      <c r="AA649" s="25">
        <f t="shared" si="82"/>
        <v>0</v>
      </c>
      <c r="AB649" s="25">
        <f t="shared" si="83"/>
        <v>0</v>
      </c>
      <c r="AC649" s="25">
        <v>0</v>
      </c>
      <c r="AD649" s="26">
        <v>3</v>
      </c>
      <c r="AE649" s="26" t="s">
        <v>103</v>
      </c>
      <c r="AN649" s="98" t="s">
        <v>145</v>
      </c>
    </row>
    <row r="650" spans="1:40">
      <c r="A650" s="17">
        <v>43103</v>
      </c>
      <c r="B650" s="18">
        <v>0.33333333333333298</v>
      </c>
      <c r="C650" s="18">
        <v>0.625</v>
      </c>
      <c r="D650" s="19">
        <v>-3</v>
      </c>
      <c r="E650" s="19">
        <v>1</v>
      </c>
      <c r="F650" s="19">
        <v>0</v>
      </c>
      <c r="G650" s="5">
        <f>INDEX('Carta Psicrométrica'!B$3:AO$49,MATCH(datos!F650,'Carta Psicrométrica'!A$3:A$49,0),MATCH(datos!E650,'Carta Psicrométrica'!B$2:AO$2,0))</f>
        <v>81</v>
      </c>
      <c r="H650" s="20">
        <v>11.5</v>
      </c>
      <c r="I650" s="20">
        <v>3</v>
      </c>
      <c r="J650" s="6">
        <v>1035</v>
      </c>
      <c r="K650" s="6">
        <f t="shared" si="84"/>
        <v>776.25</v>
      </c>
      <c r="L650" s="21">
        <v>2</v>
      </c>
      <c r="M650" s="21">
        <v>3</v>
      </c>
      <c r="N650" s="21">
        <v>5</v>
      </c>
      <c r="O650" s="21">
        <v>7</v>
      </c>
      <c r="P650" s="21">
        <v>10</v>
      </c>
      <c r="Q650" s="22">
        <v>89</v>
      </c>
      <c r="R650" s="22">
        <v>89</v>
      </c>
      <c r="S650" s="23">
        <f t="shared" si="78"/>
        <v>0</v>
      </c>
      <c r="T650" s="22">
        <v>9</v>
      </c>
      <c r="U650" s="22">
        <v>2</v>
      </c>
      <c r="V650" s="24">
        <v>0</v>
      </c>
      <c r="W650" s="24" t="str">
        <f t="shared" si="81"/>
        <v>Calma</v>
      </c>
      <c r="X650" s="24" t="s">
        <v>65</v>
      </c>
      <c r="Y650" s="24">
        <f t="shared" si="85"/>
        <v>135.5</v>
      </c>
      <c r="Z650" s="25">
        <v>0</v>
      </c>
      <c r="AA650" s="25">
        <f t="shared" si="82"/>
        <v>0</v>
      </c>
      <c r="AB650" s="25">
        <f t="shared" si="83"/>
        <v>0</v>
      </c>
      <c r="AC650" s="25">
        <v>0</v>
      </c>
      <c r="AD650" s="26">
        <v>7</v>
      </c>
      <c r="AE650" s="26" t="s">
        <v>74</v>
      </c>
      <c r="AN650" s="98" t="s">
        <v>145</v>
      </c>
    </row>
    <row r="651" spans="1:40">
      <c r="A651" s="17">
        <v>43104</v>
      </c>
      <c r="B651" s="18">
        <v>0.33333333333333298</v>
      </c>
      <c r="C651" s="18">
        <v>0.625</v>
      </c>
      <c r="D651" s="19">
        <v>4</v>
      </c>
      <c r="E651" s="19">
        <v>3</v>
      </c>
      <c r="F651" s="19">
        <v>6</v>
      </c>
      <c r="G651" s="5">
        <f>INDEX('Carta Psicrométrica'!B$3:AO$49,MATCH(datos!F651,'Carta Psicrométrica'!A$3:A$49,0),MATCH(datos!E651,'Carta Psicrométrica'!B$2:AO$2,0))</f>
        <v>55</v>
      </c>
      <c r="H651" s="20">
        <v>11</v>
      </c>
      <c r="I651" s="20">
        <v>2</v>
      </c>
      <c r="J651" s="6">
        <v>1035</v>
      </c>
      <c r="K651" s="6">
        <f t="shared" si="84"/>
        <v>776.25</v>
      </c>
      <c r="L651" s="21">
        <v>3</v>
      </c>
      <c r="M651" s="21">
        <v>4</v>
      </c>
      <c r="N651" s="21">
        <v>5</v>
      </c>
      <c r="O651" s="21">
        <v>6</v>
      </c>
      <c r="P651" s="21">
        <v>10</v>
      </c>
      <c r="Q651" s="22">
        <v>89</v>
      </c>
      <c r="R651" s="22">
        <v>87</v>
      </c>
      <c r="S651" s="23">
        <f t="shared" si="78"/>
        <v>2</v>
      </c>
      <c r="T651" s="22">
        <v>2</v>
      </c>
      <c r="U651" s="22">
        <v>1</v>
      </c>
      <c r="V651" s="24">
        <v>0</v>
      </c>
      <c r="W651" s="24" t="str">
        <f t="shared" si="81"/>
        <v>Calma</v>
      </c>
      <c r="X651" s="24" t="s">
        <v>63</v>
      </c>
      <c r="Y651" s="24">
        <f t="shared" si="85"/>
        <v>112.5</v>
      </c>
      <c r="Z651" s="25">
        <v>0</v>
      </c>
      <c r="AA651" s="25">
        <f t="shared" si="82"/>
        <v>0</v>
      </c>
      <c r="AB651" s="25">
        <f t="shared" si="83"/>
        <v>0</v>
      </c>
      <c r="AC651" s="25">
        <v>0</v>
      </c>
      <c r="AD651" s="26">
        <v>8</v>
      </c>
      <c r="AE651" s="26" t="s">
        <v>74</v>
      </c>
      <c r="AN651" s="98" t="s">
        <v>145</v>
      </c>
    </row>
    <row r="652" spans="1:40">
      <c r="A652" s="17">
        <v>43105</v>
      </c>
      <c r="B652" s="18">
        <v>0.33333333333333298</v>
      </c>
      <c r="C652" s="18">
        <v>0.625</v>
      </c>
      <c r="D652" s="19">
        <v>0</v>
      </c>
      <c r="E652" s="19">
        <v>0.5</v>
      </c>
      <c r="F652" s="19">
        <v>2</v>
      </c>
      <c r="G652" s="5">
        <f>INDEX('Carta Psicrométrica'!B$3:AO$49,MATCH(datos!F652,'Carta Psicrométrica'!A$3:A$49,0),MATCH(datos!E652,'Carta Psicrométrica'!B$2:AO$2,0))</f>
        <v>91</v>
      </c>
      <c r="H652" s="20">
        <v>12</v>
      </c>
      <c r="I652" s="20">
        <v>0</v>
      </c>
      <c r="J652" s="6">
        <v>1033</v>
      </c>
      <c r="K652" s="6">
        <f t="shared" si="84"/>
        <v>774.75</v>
      </c>
      <c r="L652" s="21">
        <v>3</v>
      </c>
      <c r="M652" s="21">
        <v>5</v>
      </c>
      <c r="N652" s="21">
        <v>6</v>
      </c>
      <c r="O652" s="21">
        <v>7</v>
      </c>
      <c r="P652" s="21">
        <v>10</v>
      </c>
      <c r="Q652" s="22">
        <v>87</v>
      </c>
      <c r="R652" s="22">
        <v>84</v>
      </c>
      <c r="S652" s="23">
        <f t="shared" si="78"/>
        <v>3</v>
      </c>
      <c r="T652" s="22">
        <v>6</v>
      </c>
      <c r="U652" s="22">
        <v>1</v>
      </c>
      <c r="V652" s="24">
        <v>0</v>
      </c>
      <c r="W652" s="24" t="str">
        <f t="shared" si="81"/>
        <v>Calma</v>
      </c>
      <c r="X652" s="24" t="s">
        <v>65</v>
      </c>
      <c r="Y652" s="24">
        <f t="shared" si="85"/>
        <v>135.5</v>
      </c>
      <c r="Z652" s="25">
        <v>0</v>
      </c>
      <c r="AA652" s="25">
        <f t="shared" si="82"/>
        <v>0</v>
      </c>
      <c r="AB652" s="25">
        <f t="shared" si="83"/>
        <v>0</v>
      </c>
      <c r="AC652" s="25">
        <v>0</v>
      </c>
      <c r="AD652" s="26">
        <v>3</v>
      </c>
      <c r="AE652" s="26" t="s">
        <v>70</v>
      </c>
      <c r="AN652" s="98" t="s">
        <v>145</v>
      </c>
    </row>
    <row r="653" spans="1:40">
      <c r="A653" s="17">
        <v>43106</v>
      </c>
      <c r="B653" s="18">
        <v>0.33333333333333298</v>
      </c>
      <c r="C653" s="18">
        <v>0.625</v>
      </c>
      <c r="D653" s="19">
        <v>1</v>
      </c>
      <c r="E653" s="19">
        <v>3</v>
      </c>
      <c r="F653" s="19">
        <v>4</v>
      </c>
      <c r="G653" s="5">
        <f>INDEX('Carta Psicrométrica'!B$3:AO$49,MATCH(datos!F653,'Carta Psicrométrica'!A$3:A$49,0),MATCH(datos!E653,'Carta Psicrométrica'!B$2:AO$2,0))</f>
        <v>51</v>
      </c>
      <c r="H653" s="20">
        <v>16</v>
      </c>
      <c r="I653" s="20">
        <v>-1</v>
      </c>
      <c r="J653" s="6">
        <v>1032</v>
      </c>
      <c r="K653" s="6">
        <f t="shared" si="84"/>
        <v>774</v>
      </c>
      <c r="L653" s="21">
        <v>3</v>
      </c>
      <c r="M653" s="21">
        <v>4</v>
      </c>
      <c r="N653" s="21">
        <v>5</v>
      </c>
      <c r="O653" s="21">
        <v>7</v>
      </c>
      <c r="P653" s="21">
        <v>10</v>
      </c>
      <c r="Q653" s="22">
        <v>105</v>
      </c>
      <c r="R653" s="22">
        <v>103</v>
      </c>
      <c r="S653" s="23">
        <f t="shared" si="78"/>
        <v>2</v>
      </c>
      <c r="T653" s="22">
        <v>11</v>
      </c>
      <c r="U653" s="22">
        <v>2</v>
      </c>
      <c r="V653" s="24">
        <v>0</v>
      </c>
      <c r="W653" s="24" t="str">
        <f t="shared" si="81"/>
        <v>Calma</v>
      </c>
      <c r="X653" s="24" t="s">
        <v>58</v>
      </c>
      <c r="Y653" s="24">
        <f t="shared" si="85"/>
        <v>270</v>
      </c>
      <c r="Z653" s="25">
        <v>0</v>
      </c>
      <c r="AA653" s="25">
        <f t="shared" si="82"/>
        <v>0</v>
      </c>
      <c r="AB653" s="25">
        <f t="shared" si="83"/>
        <v>0</v>
      </c>
      <c r="AC653" s="25">
        <v>0</v>
      </c>
      <c r="AD653" s="26">
        <v>7</v>
      </c>
      <c r="AE653" s="26" t="s">
        <v>74</v>
      </c>
      <c r="AN653" s="98" t="s">
        <v>145</v>
      </c>
    </row>
    <row r="654" spans="1:40">
      <c r="A654" s="17">
        <v>43107</v>
      </c>
      <c r="B654" s="18">
        <v>0.33333333333333298</v>
      </c>
      <c r="C654" s="18">
        <v>0.625</v>
      </c>
      <c r="D654" s="19">
        <v>11</v>
      </c>
      <c r="E654" s="19">
        <v>8</v>
      </c>
      <c r="F654" s="19">
        <v>13</v>
      </c>
      <c r="G654" s="5">
        <f>INDEX('Carta Psicrométrica'!B$3:AO$49,MATCH(datos!F654,'Carta Psicrométrica'!A$3:A$49,0),MATCH(datos!E654,'Carta Psicrométrica'!B$2:AO$2,0))</f>
        <v>15</v>
      </c>
      <c r="H654" s="20">
        <v>17</v>
      </c>
      <c r="I654" s="20">
        <v>-2</v>
      </c>
      <c r="J654" s="6">
        <v>1026</v>
      </c>
      <c r="K654" s="6">
        <f t="shared" si="84"/>
        <v>769.5</v>
      </c>
      <c r="L654" s="21">
        <v>6</v>
      </c>
      <c r="M654" s="21">
        <v>6</v>
      </c>
      <c r="N654" s="21">
        <v>6</v>
      </c>
      <c r="O654" s="21">
        <v>7</v>
      </c>
      <c r="P654" s="21">
        <v>10</v>
      </c>
      <c r="Q654" s="22">
        <v>103</v>
      </c>
      <c r="R654" s="22">
        <v>102</v>
      </c>
      <c r="S654" s="23">
        <f t="shared" si="78"/>
        <v>1</v>
      </c>
      <c r="T654" s="22">
        <v>7</v>
      </c>
      <c r="U654" s="22">
        <v>-3</v>
      </c>
      <c r="V654" s="24">
        <v>2</v>
      </c>
      <c r="W654" s="24" t="str">
        <f t="shared" si="81"/>
        <v>Brisa Suave</v>
      </c>
      <c r="X654" s="24" t="s">
        <v>58</v>
      </c>
      <c r="Y654" s="24">
        <f t="shared" si="85"/>
        <v>270</v>
      </c>
      <c r="Z654" s="25">
        <v>0</v>
      </c>
      <c r="AA654" s="25">
        <f t="shared" si="82"/>
        <v>0</v>
      </c>
      <c r="AB654" s="25">
        <f t="shared" si="83"/>
        <v>0</v>
      </c>
      <c r="AC654" s="25">
        <v>0</v>
      </c>
      <c r="AD654" s="26">
        <v>5</v>
      </c>
      <c r="AE654" s="26" t="s">
        <v>93</v>
      </c>
      <c r="AN654" s="98" t="s">
        <v>145</v>
      </c>
    </row>
    <row r="655" spans="1:40">
      <c r="A655" s="17">
        <v>43108</v>
      </c>
      <c r="B655" s="18">
        <v>0.33333333333333298</v>
      </c>
      <c r="C655" s="18">
        <v>0.625</v>
      </c>
      <c r="D655" s="19">
        <v>2</v>
      </c>
      <c r="E655" s="19">
        <v>3.5</v>
      </c>
      <c r="F655" s="19">
        <v>5</v>
      </c>
      <c r="G655" s="5">
        <f>INDEX('Carta Psicrométrica'!B$3:AO$49,MATCH(datos!F655,'Carta Psicrométrica'!A$3:A$49,0),MATCH(datos!E655,'Carta Psicrométrica'!B$2:AO$2,0))</f>
        <v>46</v>
      </c>
      <c r="H655" s="20">
        <v>19</v>
      </c>
      <c r="I655" s="20">
        <v>-3</v>
      </c>
      <c r="J655" s="6">
        <v>1028</v>
      </c>
      <c r="K655" s="6">
        <f t="shared" si="84"/>
        <v>771</v>
      </c>
      <c r="L655" s="21">
        <v>6</v>
      </c>
      <c r="M655" s="21">
        <v>7</v>
      </c>
      <c r="N655" s="21">
        <v>7</v>
      </c>
      <c r="O655" s="21">
        <v>8</v>
      </c>
      <c r="P655" s="21">
        <v>10</v>
      </c>
      <c r="Q655" s="22">
        <v>102</v>
      </c>
      <c r="R655" s="22">
        <v>99</v>
      </c>
      <c r="S655" s="23">
        <f t="shared" si="78"/>
        <v>3</v>
      </c>
      <c r="T655" s="22">
        <v>10.5</v>
      </c>
      <c r="U655" s="22">
        <v>-4</v>
      </c>
      <c r="V655" s="24">
        <v>0</v>
      </c>
      <c r="W655" s="24" t="str">
        <f t="shared" si="81"/>
        <v>Calma</v>
      </c>
      <c r="X655" s="24" t="s">
        <v>60</v>
      </c>
      <c r="Y655" s="24">
        <f t="shared" si="85"/>
        <v>292.5</v>
      </c>
      <c r="Z655" s="25">
        <v>0</v>
      </c>
      <c r="AA655" s="25">
        <v>0</v>
      </c>
      <c r="AB655" s="25">
        <f t="shared" si="83"/>
        <v>0</v>
      </c>
      <c r="AC655" s="25">
        <v>0</v>
      </c>
      <c r="AD655" s="26">
        <v>3</v>
      </c>
      <c r="AE655" s="26" t="s">
        <v>102</v>
      </c>
      <c r="AN655" s="98" t="s">
        <v>145</v>
      </c>
    </row>
    <row r="656" spans="1:40">
      <c r="A656" s="17">
        <v>43109</v>
      </c>
      <c r="B656" s="18">
        <v>0.33333333333333298</v>
      </c>
      <c r="C656" s="18">
        <v>0.625</v>
      </c>
      <c r="D656" s="19">
        <v>5</v>
      </c>
      <c r="E656" s="19">
        <v>5</v>
      </c>
      <c r="F656" s="19">
        <v>7</v>
      </c>
      <c r="G656" s="5">
        <f>INDEX('Carta Psicrométrica'!B$3:AO$49,MATCH(datos!F656,'Carta Psicrométrica'!A$3:A$49,0),MATCH(datos!E656,'Carta Psicrométrica'!B$2:AO$2,0))</f>
        <v>30</v>
      </c>
      <c r="H656" s="20">
        <v>18</v>
      </c>
      <c r="I656" s="20">
        <v>-4</v>
      </c>
      <c r="J656" s="6">
        <v>1026</v>
      </c>
      <c r="K656" s="6">
        <f t="shared" si="84"/>
        <v>769.5</v>
      </c>
      <c r="L656" s="21">
        <v>5</v>
      </c>
      <c r="M656" s="21">
        <v>6</v>
      </c>
      <c r="N656" s="21">
        <v>7</v>
      </c>
      <c r="O656" s="21">
        <v>8</v>
      </c>
      <c r="P656" s="21">
        <v>10</v>
      </c>
      <c r="Q656" s="22">
        <v>99</v>
      </c>
      <c r="R656" s="22">
        <v>97</v>
      </c>
      <c r="S656" s="23">
        <f t="shared" si="78"/>
        <v>2</v>
      </c>
      <c r="T656" s="22">
        <v>10</v>
      </c>
      <c r="U656" s="22">
        <v>-2</v>
      </c>
      <c r="V656" s="24">
        <v>0</v>
      </c>
      <c r="W656" s="24" t="str">
        <f t="shared" si="81"/>
        <v>Calma</v>
      </c>
      <c r="X656" s="24" t="s">
        <v>60</v>
      </c>
      <c r="Y656" s="24">
        <f t="shared" si="85"/>
        <v>292.5</v>
      </c>
      <c r="Z656" s="25">
        <v>0</v>
      </c>
      <c r="AA656" s="25">
        <f t="shared" ref="AA656:AA666" si="86">AC656*0.03937</f>
        <v>0</v>
      </c>
      <c r="AB656" s="25">
        <f t="shared" si="83"/>
        <v>0</v>
      </c>
      <c r="AC656" s="25">
        <v>0</v>
      </c>
      <c r="AD656" s="26">
        <v>3</v>
      </c>
      <c r="AE656" s="26" t="s">
        <v>76</v>
      </c>
      <c r="AN656" s="98" t="s">
        <v>145</v>
      </c>
    </row>
    <row r="657" spans="1:40">
      <c r="A657" s="17">
        <v>43110</v>
      </c>
      <c r="B657" s="18">
        <v>0.33333333333333298</v>
      </c>
      <c r="C657" s="18">
        <v>0.625</v>
      </c>
      <c r="D657" s="19">
        <v>10</v>
      </c>
      <c r="E657" s="19">
        <v>10</v>
      </c>
      <c r="F657" s="19">
        <v>13</v>
      </c>
      <c r="G657" s="5">
        <f>INDEX('Carta Psicrométrica'!B$3:AO$49,MATCH(datos!F657,'Carta Psicrométrica'!A$3:A$49,0),MATCH(datos!E657,'Carta Psicrométrica'!B$2:AO$2,0))</f>
        <v>0</v>
      </c>
      <c r="H657" s="20">
        <v>20</v>
      </c>
      <c r="I657" s="20">
        <v>-4</v>
      </c>
      <c r="J657" s="6">
        <v>1022</v>
      </c>
      <c r="K657" s="6">
        <f t="shared" si="84"/>
        <v>766.5</v>
      </c>
      <c r="L657" s="21">
        <v>7</v>
      </c>
      <c r="M657" s="21">
        <v>7</v>
      </c>
      <c r="N657" s="21">
        <v>7.5</v>
      </c>
      <c r="O657" s="21">
        <v>8</v>
      </c>
      <c r="P657" s="21">
        <v>10</v>
      </c>
      <c r="Q657" s="22">
        <v>97</v>
      </c>
      <c r="R657" s="22">
        <v>95</v>
      </c>
      <c r="S657" s="23">
        <f t="shared" si="78"/>
        <v>2</v>
      </c>
      <c r="T657" s="22">
        <v>10</v>
      </c>
      <c r="U657" s="22">
        <v>-5</v>
      </c>
      <c r="V657" s="24">
        <v>0</v>
      </c>
      <c r="W657" s="24" t="str">
        <f t="shared" si="81"/>
        <v>Calma</v>
      </c>
      <c r="X657" s="24" t="s">
        <v>60</v>
      </c>
      <c r="Y657" s="24">
        <f t="shared" si="85"/>
        <v>292.5</v>
      </c>
      <c r="Z657" s="25">
        <v>0</v>
      </c>
      <c r="AA657" s="25">
        <f t="shared" si="86"/>
        <v>0</v>
      </c>
      <c r="AB657" s="25">
        <f t="shared" si="83"/>
        <v>0</v>
      </c>
      <c r="AC657" s="25">
        <v>0</v>
      </c>
      <c r="AD657" s="26">
        <v>5</v>
      </c>
      <c r="AE657" s="26" t="s">
        <v>93</v>
      </c>
      <c r="AN657" s="98" t="s">
        <v>145</v>
      </c>
    </row>
    <row r="658" spans="1:40">
      <c r="A658" s="17">
        <v>43111</v>
      </c>
      <c r="B658" s="18">
        <v>0.33333333333333298</v>
      </c>
      <c r="C658" s="18">
        <v>0.625</v>
      </c>
      <c r="D658" s="19">
        <v>6</v>
      </c>
      <c r="E658" s="19">
        <v>7</v>
      </c>
      <c r="F658" s="19">
        <v>9</v>
      </c>
      <c r="G658" s="5">
        <f>INDEX('Carta Psicrométrica'!B$3:AO$49,MATCH(datos!F658,'Carta Psicrométrica'!A$3:A$49,0),MATCH(datos!E658,'Carta Psicrométrica'!B$2:AO$2,0))</f>
        <v>12</v>
      </c>
      <c r="H658" s="20">
        <v>12</v>
      </c>
      <c r="I658" s="20">
        <v>-7</v>
      </c>
      <c r="J658" s="6">
        <v>1023</v>
      </c>
      <c r="K658" s="6">
        <f t="shared" si="84"/>
        <v>767.25</v>
      </c>
      <c r="L658" s="21">
        <v>7</v>
      </c>
      <c r="M658" s="21">
        <v>7</v>
      </c>
      <c r="N658" s="21">
        <v>8</v>
      </c>
      <c r="O658" s="21">
        <v>8</v>
      </c>
      <c r="P658" s="21">
        <v>10</v>
      </c>
      <c r="Q658" s="22">
        <v>95</v>
      </c>
      <c r="R658" s="22">
        <v>96</v>
      </c>
      <c r="S658" s="23">
        <f t="shared" si="78"/>
        <v>2.3020000000000067</v>
      </c>
      <c r="T658" s="22">
        <v>9</v>
      </c>
      <c r="U658" s="22">
        <v>-5</v>
      </c>
      <c r="V658" s="24">
        <v>4</v>
      </c>
      <c r="W658" s="24" t="str">
        <f t="shared" si="81"/>
        <v>Brisa Moderada</v>
      </c>
      <c r="X658" s="24" t="s">
        <v>58</v>
      </c>
      <c r="Y658" s="24">
        <f t="shared" si="85"/>
        <v>270</v>
      </c>
      <c r="Z658" s="25">
        <v>0.13</v>
      </c>
      <c r="AA658" s="25">
        <f t="shared" si="86"/>
        <v>0.12992100000000001</v>
      </c>
      <c r="AB658" s="25">
        <f t="shared" si="83"/>
        <v>3.302</v>
      </c>
      <c r="AC658" s="25">
        <v>3.3</v>
      </c>
      <c r="AD658" s="26">
        <v>0</v>
      </c>
      <c r="AN658" s="98" t="s">
        <v>145</v>
      </c>
    </row>
    <row r="659" spans="1:40">
      <c r="A659" s="17">
        <v>43112</v>
      </c>
      <c r="B659" s="18">
        <v>0.33333333333333298</v>
      </c>
      <c r="C659" s="18">
        <v>0.625</v>
      </c>
      <c r="D659" s="19">
        <v>1</v>
      </c>
      <c r="E659" s="19">
        <v>2</v>
      </c>
      <c r="F659" s="19">
        <v>3</v>
      </c>
      <c r="G659" s="5">
        <f>INDEX('Carta Psicrométrica'!B$3:AO$49,MATCH(datos!F659,'Carta Psicrométrica'!A$3:A$49,0),MATCH(datos!E659,'Carta Psicrométrica'!B$2:AO$2,0))</f>
        <v>65</v>
      </c>
      <c r="H659" s="20">
        <v>15</v>
      </c>
      <c r="I659" s="20">
        <v>-1</v>
      </c>
      <c r="J659" s="6">
        <v>1029</v>
      </c>
      <c r="K659" s="6">
        <f t="shared" si="84"/>
        <v>771.75</v>
      </c>
      <c r="L659" s="21">
        <v>4</v>
      </c>
      <c r="M659" s="21">
        <v>6</v>
      </c>
      <c r="N659" s="21">
        <v>7</v>
      </c>
      <c r="O659" s="21">
        <v>8</v>
      </c>
      <c r="P659" s="21">
        <v>10</v>
      </c>
      <c r="Q659" s="22">
        <v>96</v>
      </c>
      <c r="R659" s="22">
        <v>94</v>
      </c>
      <c r="S659" s="23">
        <f t="shared" si="78"/>
        <v>2</v>
      </c>
      <c r="T659" s="22">
        <v>9</v>
      </c>
      <c r="U659" s="22">
        <v>-1</v>
      </c>
      <c r="V659" s="24">
        <v>1</v>
      </c>
      <c r="W659" s="24" t="str">
        <f t="shared" si="81"/>
        <v>Ventolina</v>
      </c>
      <c r="X659" s="24" t="s">
        <v>58</v>
      </c>
      <c r="Y659" s="24">
        <f t="shared" si="85"/>
        <v>270</v>
      </c>
      <c r="Z659" s="25">
        <v>0</v>
      </c>
      <c r="AA659" s="25">
        <f t="shared" si="86"/>
        <v>0</v>
      </c>
      <c r="AB659" s="25">
        <f t="shared" si="83"/>
        <v>0</v>
      </c>
      <c r="AC659" s="25">
        <v>0</v>
      </c>
      <c r="AD659" s="26">
        <v>0</v>
      </c>
      <c r="AN659" s="98" t="s">
        <v>145</v>
      </c>
    </row>
    <row r="660" spans="1:40">
      <c r="A660" s="17">
        <v>43113</v>
      </c>
      <c r="B660" s="18">
        <v>0.33333333333333298</v>
      </c>
      <c r="C660" s="18">
        <v>0.625</v>
      </c>
      <c r="D660" s="19">
        <v>6</v>
      </c>
      <c r="E660" s="19">
        <v>5</v>
      </c>
      <c r="F660" s="19">
        <v>8</v>
      </c>
      <c r="G660" s="5">
        <f>INDEX('Carta Psicrométrica'!B$3:AO$49,MATCH(datos!F660,'Carta Psicrométrica'!A$3:A$49,0),MATCH(datos!E660,'Carta Psicrométrica'!B$2:AO$2,0))</f>
        <v>33</v>
      </c>
      <c r="H660" s="20">
        <v>11</v>
      </c>
      <c r="I660" s="20">
        <v>-2</v>
      </c>
      <c r="J660" s="6">
        <v>1030</v>
      </c>
      <c r="K660" s="6">
        <f t="shared" si="84"/>
        <v>772.5</v>
      </c>
      <c r="L660" s="21">
        <v>5</v>
      </c>
      <c r="M660" s="21">
        <v>5</v>
      </c>
      <c r="N660" s="21">
        <v>6</v>
      </c>
      <c r="O660" s="21">
        <v>8</v>
      </c>
      <c r="P660" s="21">
        <v>10</v>
      </c>
      <c r="Q660" s="22">
        <v>108</v>
      </c>
      <c r="R660" s="22">
        <v>105</v>
      </c>
      <c r="S660" s="23">
        <f t="shared" si="78"/>
        <v>3</v>
      </c>
      <c r="T660" s="22">
        <v>10</v>
      </c>
      <c r="U660" s="22">
        <v>1</v>
      </c>
      <c r="V660" s="24">
        <v>1</v>
      </c>
      <c r="W660" s="24" t="str">
        <f t="shared" si="81"/>
        <v>Ventolina</v>
      </c>
      <c r="X660" s="24" t="s">
        <v>67</v>
      </c>
      <c r="Y660" s="24">
        <f t="shared" si="85"/>
        <v>337.5</v>
      </c>
      <c r="Z660" s="25">
        <v>0</v>
      </c>
      <c r="AA660" s="25">
        <f t="shared" si="86"/>
        <v>0</v>
      </c>
      <c r="AB660" s="25">
        <f t="shared" si="83"/>
        <v>0</v>
      </c>
      <c r="AC660" s="25">
        <v>0</v>
      </c>
      <c r="AD660" s="26">
        <v>0</v>
      </c>
      <c r="AN660" s="98" t="s">
        <v>145</v>
      </c>
    </row>
    <row r="661" spans="1:40">
      <c r="A661" s="17">
        <v>43114</v>
      </c>
      <c r="B661" s="18">
        <v>0.33333333333333298</v>
      </c>
      <c r="C661" s="18">
        <v>0.625</v>
      </c>
      <c r="D661" s="19">
        <v>3</v>
      </c>
      <c r="E661" s="19">
        <v>3</v>
      </c>
      <c r="F661" s="19">
        <v>5</v>
      </c>
      <c r="G661" s="5">
        <f>INDEX('Carta Psicrométrica'!B$3:AO$49,MATCH(datos!F661,'Carta Psicrométrica'!A$3:A$49,0),MATCH(datos!E661,'Carta Psicrométrica'!B$2:AO$2,0))</f>
        <v>53</v>
      </c>
      <c r="H661" s="20">
        <v>11</v>
      </c>
      <c r="I661" s="20">
        <v>-2</v>
      </c>
      <c r="J661" s="6">
        <v>1032</v>
      </c>
      <c r="K661" s="6">
        <f t="shared" si="84"/>
        <v>774</v>
      </c>
      <c r="L661" s="21">
        <v>3</v>
      </c>
      <c r="M661" s="21">
        <v>5</v>
      </c>
      <c r="N661" s="21">
        <v>6</v>
      </c>
      <c r="O661" s="21">
        <v>7</v>
      </c>
      <c r="P661" s="21">
        <v>10</v>
      </c>
      <c r="Q661" s="22">
        <v>105</v>
      </c>
      <c r="R661" s="22">
        <v>105</v>
      </c>
      <c r="S661" s="23">
        <f t="shared" si="78"/>
        <v>0</v>
      </c>
      <c r="T661" s="22">
        <v>7</v>
      </c>
      <c r="U661" s="22">
        <v>-1</v>
      </c>
      <c r="V661" s="24">
        <v>1</v>
      </c>
      <c r="W661" s="24" t="str">
        <f t="shared" si="81"/>
        <v>Ventolina</v>
      </c>
      <c r="X661" s="24" t="s">
        <v>64</v>
      </c>
      <c r="Y661" s="24">
        <f t="shared" si="85"/>
        <v>0</v>
      </c>
      <c r="Z661" s="25">
        <v>0</v>
      </c>
      <c r="AA661" s="25">
        <f t="shared" si="86"/>
        <v>0</v>
      </c>
      <c r="AB661" s="25">
        <f t="shared" si="83"/>
        <v>0</v>
      </c>
      <c r="AC661" s="25">
        <v>0</v>
      </c>
      <c r="AD661" s="26">
        <v>5</v>
      </c>
      <c r="AE661" s="26" t="s">
        <v>76</v>
      </c>
      <c r="AN661" s="98" t="s">
        <v>145</v>
      </c>
    </row>
    <row r="662" spans="1:40">
      <c r="A662" s="17">
        <v>43115</v>
      </c>
      <c r="B662" s="18">
        <v>0.33680555555555503</v>
      </c>
      <c r="C662" s="18">
        <v>0.62847222222222199</v>
      </c>
      <c r="D662" s="19">
        <v>2</v>
      </c>
      <c r="E662" s="19">
        <v>3</v>
      </c>
      <c r="F662" s="19">
        <v>5</v>
      </c>
      <c r="G662" s="5">
        <f>INDEX('Carta Psicrométrica'!B$3:AO$49,MATCH(datos!F662,'Carta Psicrométrica'!A$3:A$49,0),MATCH(datos!E662,'Carta Psicrométrica'!B$2:AO$2,0))</f>
        <v>53</v>
      </c>
      <c r="H662" s="20">
        <v>11</v>
      </c>
      <c r="I662" s="20">
        <v>-1</v>
      </c>
      <c r="J662" s="6">
        <v>1032</v>
      </c>
      <c r="K662" s="6">
        <f t="shared" si="84"/>
        <v>774</v>
      </c>
      <c r="L662" s="21">
        <v>3</v>
      </c>
      <c r="M662" s="21">
        <v>4</v>
      </c>
      <c r="N662" s="21">
        <v>6</v>
      </c>
      <c r="O662" s="21">
        <v>7</v>
      </c>
      <c r="P662" s="21">
        <v>10</v>
      </c>
      <c r="Q662" s="22">
        <v>105</v>
      </c>
      <c r="R662" s="22">
        <v>103</v>
      </c>
      <c r="S662" s="23">
        <f t="shared" si="78"/>
        <v>2</v>
      </c>
      <c r="T662" s="22">
        <v>6</v>
      </c>
      <c r="U662" s="22">
        <v>-2</v>
      </c>
      <c r="V662" s="24">
        <v>0</v>
      </c>
      <c r="W662" s="24" t="str">
        <f t="shared" si="81"/>
        <v>Calma</v>
      </c>
      <c r="X662" s="24" t="s">
        <v>67</v>
      </c>
      <c r="Y662" s="24">
        <f t="shared" si="85"/>
        <v>337.5</v>
      </c>
      <c r="Z662" s="25">
        <v>0</v>
      </c>
      <c r="AA662" s="25">
        <f t="shared" si="86"/>
        <v>0</v>
      </c>
      <c r="AB662" s="25">
        <f t="shared" si="83"/>
        <v>0</v>
      </c>
      <c r="AC662" s="25">
        <v>0</v>
      </c>
      <c r="AD662" s="26">
        <v>0</v>
      </c>
      <c r="AN662" s="98" t="s">
        <v>71</v>
      </c>
    </row>
    <row r="663" spans="1:40">
      <c r="A663" s="17">
        <v>43116</v>
      </c>
      <c r="B663" s="18">
        <v>0.33680555555555503</v>
      </c>
      <c r="C663" s="18">
        <v>0.62847222222222199</v>
      </c>
      <c r="D663" s="19">
        <v>-3</v>
      </c>
      <c r="E663" s="19">
        <v>2</v>
      </c>
      <c r="F663" s="19">
        <v>1</v>
      </c>
      <c r="G663" s="5">
        <f>INDEX('Carta Psicrométrica'!B$3:AO$49,MATCH(datos!F663,'Carta Psicrométrica'!A$3:A$49,0),MATCH(datos!E663,'Carta Psicrométrica'!B$2:AO$2,0))</f>
        <v>64</v>
      </c>
      <c r="H663" s="20">
        <v>12</v>
      </c>
      <c r="I663" s="20">
        <v>-3</v>
      </c>
      <c r="J663" s="6">
        <v>1038</v>
      </c>
      <c r="K663" s="6">
        <f t="shared" si="84"/>
        <v>778.5</v>
      </c>
      <c r="L663" s="21">
        <v>3</v>
      </c>
      <c r="M663" s="21">
        <v>5</v>
      </c>
      <c r="N663" s="21">
        <v>6</v>
      </c>
      <c r="O663" s="21">
        <v>7</v>
      </c>
      <c r="P663" s="21">
        <v>10</v>
      </c>
      <c r="Q663" s="22">
        <v>103</v>
      </c>
      <c r="R663" s="22">
        <v>101</v>
      </c>
      <c r="S663" s="23">
        <f t="shared" si="78"/>
        <v>2</v>
      </c>
      <c r="T663" s="22">
        <v>8</v>
      </c>
      <c r="U663" s="22">
        <v>0</v>
      </c>
      <c r="V663" s="24">
        <v>2</v>
      </c>
      <c r="W663" s="24" t="str">
        <f t="shared" si="81"/>
        <v>Brisa Suave</v>
      </c>
      <c r="X663" s="24" t="s">
        <v>53</v>
      </c>
      <c r="Y663" s="24">
        <f t="shared" si="85"/>
        <v>22.5</v>
      </c>
      <c r="Z663" s="25">
        <v>0</v>
      </c>
      <c r="AA663" s="25">
        <f t="shared" si="86"/>
        <v>0</v>
      </c>
      <c r="AB663" s="25">
        <f t="shared" si="83"/>
        <v>0</v>
      </c>
      <c r="AC663" s="25">
        <v>0</v>
      </c>
      <c r="AD663" s="26">
        <v>8</v>
      </c>
      <c r="AN663" s="98" t="s">
        <v>71</v>
      </c>
    </row>
    <row r="664" spans="1:40">
      <c r="A664" s="17">
        <v>43117</v>
      </c>
      <c r="B664" s="18">
        <v>0.34027777777777801</v>
      </c>
      <c r="C664" s="18">
        <v>0.63194444444444398</v>
      </c>
      <c r="D664" s="19">
        <v>-3</v>
      </c>
      <c r="E664" s="19">
        <v>-1</v>
      </c>
      <c r="F664" s="19">
        <v>-2</v>
      </c>
      <c r="G664" s="5" t="e">
        <f>INDEX('Carta Psicrométrica'!B$3:AO$49,MATCH(datos!F664,'Carta Psicrométrica'!A$3:A$49,0),MATCH(datos!E664,'Carta Psicrométrica'!B$2:AO$2,0))</f>
        <v>#N/A</v>
      </c>
      <c r="H664" s="20">
        <v>4</v>
      </c>
      <c r="I664" s="20">
        <v>5</v>
      </c>
      <c r="J664" s="6">
        <v>1037</v>
      </c>
      <c r="K664" s="6">
        <f t="shared" si="84"/>
        <v>777.75</v>
      </c>
      <c r="L664" s="21">
        <v>3</v>
      </c>
      <c r="M664" s="21">
        <v>4</v>
      </c>
      <c r="N664" s="21">
        <v>5</v>
      </c>
      <c r="O664" s="21">
        <v>7</v>
      </c>
      <c r="P664" s="21">
        <v>10</v>
      </c>
      <c r="Q664" s="22">
        <v>101</v>
      </c>
      <c r="R664" s="22">
        <v>99</v>
      </c>
      <c r="S664" s="23">
        <f t="shared" si="78"/>
        <v>2</v>
      </c>
      <c r="T664" s="22">
        <v>2</v>
      </c>
      <c r="U664" s="22">
        <v>-1</v>
      </c>
      <c r="V664" s="24">
        <v>1</v>
      </c>
      <c r="W664" s="24" t="str">
        <f t="shared" si="81"/>
        <v>Ventolina</v>
      </c>
      <c r="X664" s="24" t="s">
        <v>53</v>
      </c>
      <c r="Y664" s="24">
        <f t="shared" si="85"/>
        <v>22.5</v>
      </c>
      <c r="Z664" s="25">
        <v>0</v>
      </c>
      <c r="AA664" s="25">
        <f t="shared" si="86"/>
        <v>0</v>
      </c>
      <c r="AB664" s="25">
        <f t="shared" si="83"/>
        <v>0</v>
      </c>
      <c r="AC664" s="25">
        <v>0</v>
      </c>
      <c r="AD664" s="26">
        <v>8</v>
      </c>
      <c r="AE664" s="26" t="s">
        <v>76</v>
      </c>
      <c r="AN664" s="98" t="s">
        <v>71</v>
      </c>
    </row>
    <row r="665" spans="1:40">
      <c r="A665" s="17">
        <v>43118</v>
      </c>
      <c r="B665" s="18">
        <v>0.33680555555555503</v>
      </c>
      <c r="C665" s="18">
        <v>0.62847222222222199</v>
      </c>
      <c r="D665" s="19">
        <v>-2</v>
      </c>
      <c r="E665" s="19">
        <v>-1</v>
      </c>
      <c r="F665" s="19">
        <v>0</v>
      </c>
      <c r="G665" s="5" t="e">
        <f>INDEX('Carta Psicrométrica'!B$3:AO$49,MATCH(datos!F665,'Carta Psicrométrica'!A$3:A$49,0),MATCH(datos!E665,'Carta Psicrométrica'!B$2:AO$2,0))</f>
        <v>#N/A</v>
      </c>
      <c r="H665" s="20">
        <v>7</v>
      </c>
      <c r="I665" s="20">
        <v>-3</v>
      </c>
      <c r="J665" s="6">
        <v>1035</v>
      </c>
      <c r="K665" s="6">
        <f t="shared" si="84"/>
        <v>776.25</v>
      </c>
      <c r="L665" s="21">
        <v>3</v>
      </c>
      <c r="M665" s="21">
        <v>4</v>
      </c>
      <c r="N665" s="21">
        <v>5</v>
      </c>
      <c r="O665" s="21">
        <v>7</v>
      </c>
      <c r="P665" s="21">
        <v>10</v>
      </c>
      <c r="Q665" s="22">
        <v>99</v>
      </c>
      <c r="R665" s="22">
        <v>96</v>
      </c>
      <c r="S665" s="23">
        <f t="shared" si="78"/>
        <v>3</v>
      </c>
      <c r="T665" s="22">
        <v>2</v>
      </c>
      <c r="U665" s="22">
        <v>-1</v>
      </c>
      <c r="V665" s="24">
        <v>2</v>
      </c>
      <c r="W665" s="24" t="str">
        <f t="shared" si="81"/>
        <v>Brisa Suave</v>
      </c>
      <c r="X665" s="24" t="s">
        <v>53</v>
      </c>
      <c r="Y665" s="24">
        <f t="shared" si="85"/>
        <v>22.5</v>
      </c>
      <c r="Z665" s="25">
        <v>0</v>
      </c>
      <c r="AA665" s="25">
        <f t="shared" si="86"/>
        <v>0</v>
      </c>
      <c r="AB665" s="25">
        <f t="shared" si="83"/>
        <v>0</v>
      </c>
      <c r="AC665" s="25">
        <v>0</v>
      </c>
      <c r="AD665" s="26">
        <v>0</v>
      </c>
      <c r="AN665" s="98" t="s">
        <v>71</v>
      </c>
    </row>
    <row r="666" spans="1:40">
      <c r="A666" s="17">
        <v>43119</v>
      </c>
      <c r="B666" s="18">
        <v>0.33472222222222198</v>
      </c>
      <c r="C666" s="18">
        <v>0.62638888888888899</v>
      </c>
      <c r="D666" s="19">
        <v>-1</v>
      </c>
      <c r="E666" s="19">
        <v>0</v>
      </c>
      <c r="F666" s="19">
        <v>-1</v>
      </c>
      <c r="G666" s="5" t="e">
        <f>INDEX('Carta Psicrométrica'!B$3:AO$49,MATCH(datos!F666,'Carta Psicrométrica'!A$3:A$49,0),MATCH(datos!E666,'Carta Psicrométrica'!B$2:AO$2,0))</f>
        <v>#N/A</v>
      </c>
      <c r="H666" s="20">
        <v>11</v>
      </c>
      <c r="I666" s="20">
        <v>3</v>
      </c>
      <c r="J666" s="6">
        <v>1028</v>
      </c>
      <c r="K666" s="6">
        <f t="shared" si="84"/>
        <v>771</v>
      </c>
      <c r="L666" s="21">
        <v>2</v>
      </c>
      <c r="M666" s="21">
        <v>4</v>
      </c>
      <c r="N666" s="21">
        <v>5</v>
      </c>
      <c r="O666" s="21">
        <v>7</v>
      </c>
      <c r="P666" s="21">
        <v>10</v>
      </c>
      <c r="Q666" s="22">
        <v>96</v>
      </c>
      <c r="R666" s="22">
        <v>94</v>
      </c>
      <c r="S666" s="23">
        <f t="shared" si="78"/>
        <v>2</v>
      </c>
      <c r="T666" s="22">
        <v>2</v>
      </c>
      <c r="U666" s="22">
        <v>0</v>
      </c>
      <c r="V666" s="24">
        <v>0</v>
      </c>
      <c r="W666" s="24" t="str">
        <f t="shared" si="81"/>
        <v>Calma</v>
      </c>
      <c r="X666" s="24" t="s">
        <v>58</v>
      </c>
      <c r="Y666" s="24">
        <f t="shared" si="85"/>
        <v>270</v>
      </c>
      <c r="Z666" s="25">
        <v>0</v>
      </c>
      <c r="AA666" s="25">
        <f t="shared" si="86"/>
        <v>0</v>
      </c>
      <c r="AB666" s="25">
        <f t="shared" si="83"/>
        <v>0</v>
      </c>
      <c r="AC666" s="25">
        <v>0</v>
      </c>
      <c r="AD666" s="26">
        <v>8</v>
      </c>
      <c r="AE666" s="26" t="s">
        <v>97</v>
      </c>
      <c r="AN666" s="98" t="s">
        <v>149</v>
      </c>
    </row>
    <row r="667" spans="1:40">
      <c r="A667" s="17">
        <v>43120</v>
      </c>
      <c r="B667" s="18">
        <v>0.34027777777777801</v>
      </c>
      <c r="C667" s="18">
        <v>0.63194444444444398</v>
      </c>
      <c r="D667" s="19">
        <v>1</v>
      </c>
      <c r="E667" s="19">
        <v>1</v>
      </c>
      <c r="F667" s="19">
        <v>3</v>
      </c>
      <c r="G667" s="5">
        <f>INDEX('Carta Psicrométrica'!B$3:AO$49,MATCH(datos!F667,'Carta Psicrométrica'!A$3:A$49,0),MATCH(datos!E667,'Carta Psicrométrica'!B$2:AO$2,0))</f>
        <v>83</v>
      </c>
      <c r="H667" s="20">
        <v>13</v>
      </c>
      <c r="I667" s="20">
        <v>0</v>
      </c>
      <c r="J667" s="6">
        <v>1026</v>
      </c>
      <c r="K667" s="6">
        <f t="shared" si="84"/>
        <v>769.5</v>
      </c>
      <c r="L667" s="21">
        <v>3</v>
      </c>
      <c r="M667" s="21">
        <v>4</v>
      </c>
      <c r="N667" s="21">
        <v>5</v>
      </c>
      <c r="O667" s="21">
        <v>7</v>
      </c>
      <c r="P667" s="21">
        <v>10</v>
      </c>
      <c r="Q667" s="22">
        <v>95</v>
      </c>
      <c r="R667" s="22">
        <v>94</v>
      </c>
      <c r="S667" s="23">
        <f t="shared" si="78"/>
        <v>1</v>
      </c>
      <c r="T667" s="22">
        <v>15</v>
      </c>
      <c r="U667" s="22">
        <v>1</v>
      </c>
      <c r="W667" s="24" t="str">
        <f t="shared" si="81"/>
        <v>Calma</v>
      </c>
      <c r="Y667" s="24">
        <v>202.5</v>
      </c>
      <c r="Z667" s="25">
        <v>0</v>
      </c>
      <c r="AA667" s="25">
        <v>0</v>
      </c>
      <c r="AB667" s="25">
        <f t="shared" si="83"/>
        <v>0</v>
      </c>
      <c r="AC667" s="25">
        <v>0</v>
      </c>
      <c r="AD667" s="26">
        <v>0</v>
      </c>
      <c r="AN667" s="98" t="s">
        <v>150</v>
      </c>
    </row>
    <row r="668" spans="1:40">
      <c r="A668" s="17">
        <v>43121</v>
      </c>
      <c r="B668" s="18">
        <v>0.33333333333333298</v>
      </c>
      <c r="C668" s="18">
        <v>0.625</v>
      </c>
      <c r="D668" s="19">
        <v>0</v>
      </c>
      <c r="E668" s="19">
        <v>3</v>
      </c>
      <c r="F668" s="19">
        <v>0</v>
      </c>
      <c r="G668" s="5">
        <f>INDEX('Carta Psicrométrica'!B$3:AO$49,MATCH(datos!F668,'Carta Psicrométrica'!A$3:A$49,0),MATCH(datos!E668,'Carta Psicrométrica'!B$2:AO$2,0))</f>
        <v>4</v>
      </c>
      <c r="H668" s="20">
        <v>0</v>
      </c>
      <c r="I668" s="20">
        <v>-5</v>
      </c>
      <c r="J668" s="6">
        <v>1024</v>
      </c>
      <c r="K668" s="6">
        <f t="shared" si="84"/>
        <v>768</v>
      </c>
      <c r="L668" s="21">
        <v>4</v>
      </c>
      <c r="M668" s="21">
        <v>4</v>
      </c>
      <c r="N668" s="21">
        <v>6</v>
      </c>
      <c r="O668" s="21">
        <v>4</v>
      </c>
      <c r="P668" s="21">
        <v>10</v>
      </c>
      <c r="Q668" s="22">
        <v>94</v>
      </c>
      <c r="R668" s="22">
        <v>90</v>
      </c>
      <c r="S668" s="23">
        <f t="shared" si="78"/>
        <v>4</v>
      </c>
      <c r="T668" s="22">
        <v>4</v>
      </c>
      <c r="U668" s="22">
        <v>6</v>
      </c>
      <c r="V668" s="24">
        <v>2</v>
      </c>
      <c r="W668" s="24" t="str">
        <f t="shared" si="81"/>
        <v>Brisa Suave</v>
      </c>
      <c r="X668" s="24" t="s">
        <v>60</v>
      </c>
      <c r="Y668" s="24">
        <f>IF(X668="N",0,IF(X668="NNE",22.5,IF(X668="NE",45,IF(X668="ENE",67.5,IF(X668="E",90,IF(X668="ESE",112.5,IF(X668="SE",135.5,IF(X668="SSE",157.5,IF(X668="S",180,IF(X668="SSW",202.5,IF(X668="SW",225,IF(X668="WSW",247.5,IF(X668="W",270,IF(X668="WNW",292.5,IF(X668="NW",315,IF(X668="NNW",337.5,"N/A"))))))))))))))))</f>
        <v>292.5</v>
      </c>
      <c r="Z668" s="25">
        <v>0</v>
      </c>
      <c r="AA668" s="25">
        <f t="shared" ref="AA668:AA731" si="87">AC668*0.03937</f>
        <v>0</v>
      </c>
      <c r="AB668" s="25">
        <f t="shared" si="83"/>
        <v>0</v>
      </c>
      <c r="AC668" s="25">
        <v>0</v>
      </c>
      <c r="AD668" s="26">
        <v>0</v>
      </c>
      <c r="AN668" s="98" t="s">
        <v>151</v>
      </c>
    </row>
    <row r="669" spans="1:40">
      <c r="A669" s="17">
        <v>43122</v>
      </c>
      <c r="B669" s="18">
        <v>0.33333333333333298</v>
      </c>
      <c r="C669" s="18">
        <v>0.625</v>
      </c>
      <c r="D669" s="19">
        <v>-1</v>
      </c>
      <c r="E669" s="19">
        <v>-1</v>
      </c>
      <c r="F669" s="19">
        <v>1</v>
      </c>
      <c r="G669" s="5" t="e">
        <f>INDEX('Carta Psicrométrica'!B$3:AO$49,MATCH(datos!F669,'Carta Psicrométrica'!A$3:A$49,0),MATCH(datos!E669,'Carta Psicrométrica'!B$2:AO$2,0))</f>
        <v>#N/A</v>
      </c>
      <c r="H669" s="20">
        <v>11</v>
      </c>
      <c r="I669" s="20">
        <v>-2</v>
      </c>
      <c r="J669" s="6">
        <v>1026</v>
      </c>
      <c r="K669" s="6">
        <f t="shared" si="84"/>
        <v>769.5</v>
      </c>
      <c r="L669" s="21">
        <v>3</v>
      </c>
      <c r="M669" s="21">
        <v>4</v>
      </c>
      <c r="N669" s="21">
        <v>5</v>
      </c>
      <c r="O669" s="21">
        <v>6</v>
      </c>
      <c r="P669" s="21">
        <v>9</v>
      </c>
      <c r="Q669" s="22">
        <v>90</v>
      </c>
      <c r="R669" s="22">
        <v>87</v>
      </c>
      <c r="S669" s="23">
        <f t="shared" si="78"/>
        <v>3</v>
      </c>
      <c r="T669" s="22">
        <v>6</v>
      </c>
      <c r="U669" s="22">
        <v>-1</v>
      </c>
      <c r="V669" s="24">
        <v>0</v>
      </c>
      <c r="W669" s="24" t="str">
        <f t="shared" si="81"/>
        <v>Calma</v>
      </c>
      <c r="Y669" s="24">
        <v>247.5</v>
      </c>
      <c r="Z669" s="25">
        <v>0</v>
      </c>
      <c r="AA669" s="25">
        <f t="shared" si="87"/>
        <v>0</v>
      </c>
      <c r="AB669" s="25">
        <f t="shared" si="83"/>
        <v>0</v>
      </c>
      <c r="AC669" s="25">
        <v>0</v>
      </c>
      <c r="AD669" s="26">
        <v>4</v>
      </c>
      <c r="AE669" s="26" t="s">
        <v>76</v>
      </c>
      <c r="AN669" s="98" t="s">
        <v>149</v>
      </c>
    </row>
    <row r="670" spans="1:40">
      <c r="A670" s="17">
        <v>43123</v>
      </c>
      <c r="B670" s="18">
        <v>0.33333333333333298</v>
      </c>
      <c r="C670" s="18">
        <v>0.625</v>
      </c>
      <c r="D670" s="19">
        <v>0</v>
      </c>
      <c r="E670" s="19">
        <v>0</v>
      </c>
      <c r="F670" s="19">
        <v>2</v>
      </c>
      <c r="G670" s="5" t="e">
        <f>INDEX('Carta Psicrométrica'!B$3:AO$49,MATCH(datos!F670,'Carta Psicrométrica'!A$3:A$49,0),MATCH(datos!E670,'Carta Psicrométrica'!B$2:AO$2,0))</f>
        <v>#N/A</v>
      </c>
      <c r="H670" s="20">
        <v>11</v>
      </c>
      <c r="I670" s="20">
        <v>3</v>
      </c>
      <c r="J670" s="6">
        <v>1027</v>
      </c>
      <c r="K670" s="6">
        <f t="shared" si="84"/>
        <v>770.25</v>
      </c>
      <c r="L670" s="21">
        <v>3</v>
      </c>
      <c r="M670" s="21">
        <v>4</v>
      </c>
      <c r="N670" s="21">
        <v>5</v>
      </c>
      <c r="O670" s="21">
        <v>6</v>
      </c>
      <c r="P670" s="21">
        <v>9</v>
      </c>
      <c r="Q670" s="22">
        <v>87</v>
      </c>
      <c r="R670" s="22">
        <v>85</v>
      </c>
      <c r="S670" s="23">
        <f t="shared" si="78"/>
        <v>2</v>
      </c>
      <c r="T670" s="22">
        <v>3</v>
      </c>
      <c r="U670" s="22">
        <v>1</v>
      </c>
      <c r="V670" s="24">
        <v>3</v>
      </c>
      <c r="W670" s="24" t="str">
        <f t="shared" si="81"/>
        <v>Brisa Leve</v>
      </c>
      <c r="X670" s="24" t="s">
        <v>60</v>
      </c>
      <c r="Y670" s="24">
        <f t="shared" ref="Y670:Y733" si="88">IF(X670="N",0,IF(X670="NNE",22.5,IF(X670="NE",45,IF(X670="ENE",67.5,IF(X670="E",90,IF(X670="ESE",112.5,IF(X670="SE",135.5,IF(X670="SSE",157.5,IF(X670="S",180,IF(X670="SSW",202.5,IF(X670="SW",225,IF(X670="WSW",247.5,IF(X670="W",270,IF(X670="WNW",292.5,IF(X670="NW",315,IF(X670="NNW",337.5,"N/A"))))))))))))))))</f>
        <v>292.5</v>
      </c>
      <c r="Z670" s="25">
        <v>0</v>
      </c>
      <c r="AA670" s="25">
        <f t="shared" si="87"/>
        <v>0</v>
      </c>
      <c r="AB670" s="25">
        <f t="shared" si="83"/>
        <v>0</v>
      </c>
      <c r="AC670" s="25">
        <v>0</v>
      </c>
      <c r="AD670" s="26">
        <v>0</v>
      </c>
      <c r="AN670" s="98" t="s">
        <v>152</v>
      </c>
    </row>
    <row r="671" spans="1:40">
      <c r="A671" s="17">
        <v>43124</v>
      </c>
      <c r="B671" s="18">
        <v>0.33333333333333298</v>
      </c>
      <c r="C671" s="18">
        <v>0.625</v>
      </c>
      <c r="D671" s="19">
        <v>1</v>
      </c>
      <c r="E671" s="19">
        <v>1</v>
      </c>
      <c r="F671" s="19">
        <v>5</v>
      </c>
      <c r="G671" s="5">
        <f>INDEX('Carta Psicrométrica'!B$3:AO$49,MATCH(datos!F671,'Carta Psicrométrica'!A$3:A$49,0),MATCH(datos!E671,'Carta Psicrométrica'!B$2:AO$2,0))</f>
        <v>84</v>
      </c>
      <c r="H671" s="20">
        <v>24</v>
      </c>
      <c r="I671" s="20">
        <v>0</v>
      </c>
      <c r="J671" s="6">
        <v>1028</v>
      </c>
      <c r="K671" s="6">
        <v>770</v>
      </c>
      <c r="L671" s="21">
        <v>2</v>
      </c>
      <c r="M671" s="21">
        <v>4</v>
      </c>
      <c r="N671" s="21">
        <v>5</v>
      </c>
      <c r="O671" s="21">
        <v>6</v>
      </c>
      <c r="P671" s="21">
        <v>9</v>
      </c>
      <c r="Q671" s="22">
        <v>85</v>
      </c>
      <c r="R671" s="22">
        <v>83</v>
      </c>
      <c r="S671" s="23">
        <f t="shared" si="78"/>
        <v>2</v>
      </c>
      <c r="T671" s="22">
        <v>9</v>
      </c>
      <c r="U671" s="22">
        <v>2</v>
      </c>
      <c r="V671" s="24">
        <v>2</v>
      </c>
      <c r="W671" s="24" t="str">
        <f t="shared" si="81"/>
        <v>Brisa Suave</v>
      </c>
      <c r="X671" s="24" t="s">
        <v>60</v>
      </c>
      <c r="Y671" s="24">
        <f t="shared" si="88"/>
        <v>292.5</v>
      </c>
      <c r="Z671" s="25">
        <v>0</v>
      </c>
      <c r="AA671" s="25">
        <f t="shared" si="87"/>
        <v>0</v>
      </c>
      <c r="AB671" s="25">
        <f t="shared" si="83"/>
        <v>0</v>
      </c>
      <c r="AC671" s="25">
        <v>0</v>
      </c>
      <c r="AD671" s="26">
        <v>0</v>
      </c>
      <c r="AN671" s="98" t="s">
        <v>153</v>
      </c>
    </row>
    <row r="672" spans="1:40">
      <c r="A672" s="17">
        <v>43125</v>
      </c>
      <c r="B672" s="18">
        <v>0.33333333333333298</v>
      </c>
      <c r="C672" s="18">
        <v>0.625</v>
      </c>
      <c r="D672" s="19">
        <v>2</v>
      </c>
      <c r="E672" s="19">
        <v>0</v>
      </c>
      <c r="F672" s="19">
        <v>4</v>
      </c>
      <c r="G672" s="5" t="e">
        <f>INDEX('Carta Psicrométrica'!B$3:AO$49,MATCH(datos!F672,'Carta Psicrométrica'!A$3:A$49,0),MATCH(datos!E672,'Carta Psicrométrica'!B$2:AO$2,0))</f>
        <v>#N/A</v>
      </c>
      <c r="H672" s="20">
        <v>10</v>
      </c>
      <c r="I672" s="20">
        <v>-1</v>
      </c>
      <c r="J672" s="6">
        <v>1027</v>
      </c>
      <c r="K672" s="6">
        <f t="shared" ref="K672:K735" si="89">J672*0.75</f>
        <v>770.25</v>
      </c>
      <c r="L672" s="21">
        <v>2</v>
      </c>
      <c r="M672" s="21">
        <v>3</v>
      </c>
      <c r="N672" s="21">
        <v>4</v>
      </c>
      <c r="O672" s="21">
        <v>5</v>
      </c>
      <c r="P672" s="21">
        <v>8</v>
      </c>
      <c r="Q672" s="22">
        <v>85</v>
      </c>
      <c r="R672" s="22">
        <v>83</v>
      </c>
      <c r="S672" s="23">
        <f t="shared" si="78"/>
        <v>2</v>
      </c>
      <c r="T672" s="22">
        <v>6</v>
      </c>
      <c r="U672" s="22">
        <v>2</v>
      </c>
      <c r="V672" s="24">
        <v>0</v>
      </c>
      <c r="W672" s="24" t="str">
        <f t="shared" si="81"/>
        <v>Calma</v>
      </c>
      <c r="X672" s="24" t="s">
        <v>47</v>
      </c>
      <c r="Y672" s="24">
        <f t="shared" si="88"/>
        <v>315</v>
      </c>
      <c r="Z672" s="25">
        <v>0</v>
      </c>
      <c r="AA672" s="25">
        <f t="shared" si="87"/>
        <v>0</v>
      </c>
      <c r="AB672" s="25">
        <f t="shared" si="83"/>
        <v>0</v>
      </c>
      <c r="AC672" s="25">
        <v>0</v>
      </c>
      <c r="AD672" s="26">
        <v>0</v>
      </c>
      <c r="AN672" s="98" t="s">
        <v>152</v>
      </c>
    </row>
    <row r="673" spans="1:40">
      <c r="A673" s="17">
        <v>43126</v>
      </c>
      <c r="B673" s="18">
        <v>0.33819444444444402</v>
      </c>
      <c r="C673" s="18">
        <v>0.62986111111111098</v>
      </c>
      <c r="D673" s="19">
        <v>1</v>
      </c>
      <c r="E673" s="19">
        <v>3</v>
      </c>
      <c r="F673" s="19">
        <v>5</v>
      </c>
      <c r="G673" s="5">
        <f>INDEX('Carta Psicrométrica'!B$3:AO$49,MATCH(datos!F673,'Carta Psicrométrica'!A$3:A$49,0),MATCH(datos!E673,'Carta Psicrométrica'!B$2:AO$2,0))</f>
        <v>53</v>
      </c>
      <c r="H673" s="20">
        <v>3</v>
      </c>
      <c r="I673" s="20">
        <v>-4</v>
      </c>
      <c r="J673" s="6">
        <v>1029</v>
      </c>
      <c r="K673" s="6">
        <f t="shared" si="89"/>
        <v>771.75</v>
      </c>
      <c r="L673" s="21">
        <v>2</v>
      </c>
      <c r="M673" s="21">
        <v>3</v>
      </c>
      <c r="N673" s="21">
        <v>4</v>
      </c>
      <c r="O673" s="21">
        <v>6</v>
      </c>
      <c r="P673" s="21">
        <v>10</v>
      </c>
      <c r="Q673" s="22">
        <v>84</v>
      </c>
      <c r="R673" s="22">
        <v>79</v>
      </c>
      <c r="S673" s="23">
        <f t="shared" ref="S673:S736" si="90">IF(AB673=0,Q673-R673,Q673-(R673-AB673))</f>
        <v>5</v>
      </c>
      <c r="T673" s="22">
        <v>7</v>
      </c>
      <c r="U673" s="22">
        <v>1</v>
      </c>
      <c r="V673" s="24">
        <v>1</v>
      </c>
      <c r="W673" s="24" t="str">
        <f t="shared" si="81"/>
        <v>Ventolina</v>
      </c>
      <c r="X673" s="24" t="s">
        <v>47</v>
      </c>
      <c r="Y673" s="24">
        <f t="shared" si="88"/>
        <v>315</v>
      </c>
      <c r="Z673" s="25">
        <v>0</v>
      </c>
      <c r="AA673" s="25">
        <f t="shared" si="87"/>
        <v>0</v>
      </c>
      <c r="AB673" s="25">
        <f t="shared" si="83"/>
        <v>0</v>
      </c>
      <c r="AC673" s="25">
        <v>0</v>
      </c>
      <c r="AD673" s="26">
        <v>7</v>
      </c>
      <c r="AE673" s="26" t="s">
        <v>76</v>
      </c>
      <c r="AN673" s="98" t="s">
        <v>154</v>
      </c>
    </row>
    <row r="674" spans="1:40">
      <c r="A674" s="17">
        <v>43127</v>
      </c>
      <c r="B674" s="18">
        <v>0.33333333333333298</v>
      </c>
      <c r="C674" s="18">
        <v>0.625</v>
      </c>
      <c r="D674" s="19">
        <v>4</v>
      </c>
      <c r="E674" s="19">
        <v>3</v>
      </c>
      <c r="F674" s="19">
        <v>7</v>
      </c>
      <c r="G674" s="5">
        <f>INDEX('Carta Psicrométrica'!B$3:AO$49,MATCH(datos!F674,'Carta Psicrométrica'!A$3:A$49,0),MATCH(datos!E674,'Carta Psicrométrica'!B$2:AO$2,0))</f>
        <v>57</v>
      </c>
      <c r="H674" s="20">
        <v>18</v>
      </c>
      <c r="I674" s="20">
        <v>2</v>
      </c>
      <c r="J674" s="6">
        <v>1031</v>
      </c>
      <c r="K674" s="6">
        <f t="shared" si="89"/>
        <v>773.25</v>
      </c>
      <c r="L674" s="21">
        <v>5</v>
      </c>
      <c r="M674" s="21">
        <v>5</v>
      </c>
      <c r="N674" s="21">
        <v>5</v>
      </c>
      <c r="O674" s="21">
        <v>6</v>
      </c>
      <c r="P674" s="21">
        <v>10</v>
      </c>
      <c r="Q674" s="22">
        <v>97</v>
      </c>
      <c r="R674" s="22">
        <v>97</v>
      </c>
      <c r="S674" s="23">
        <f t="shared" si="90"/>
        <v>0</v>
      </c>
      <c r="T674" s="22">
        <v>18</v>
      </c>
      <c r="U674" s="22">
        <v>1</v>
      </c>
      <c r="V674" s="24">
        <v>2</v>
      </c>
      <c r="W674" s="24" t="str">
        <f t="shared" si="81"/>
        <v>Brisa Suave</v>
      </c>
      <c r="X674" s="24" t="s">
        <v>47</v>
      </c>
      <c r="Y674" s="24">
        <f t="shared" si="88"/>
        <v>315</v>
      </c>
      <c r="Z674" s="25">
        <v>0</v>
      </c>
      <c r="AA674" s="25">
        <f t="shared" si="87"/>
        <v>0</v>
      </c>
      <c r="AB674" s="25">
        <f t="shared" si="83"/>
        <v>0</v>
      </c>
      <c r="AC674" s="25">
        <v>0</v>
      </c>
      <c r="AD674" s="26">
        <v>0</v>
      </c>
      <c r="AN674" s="98" t="s">
        <v>155</v>
      </c>
    </row>
    <row r="675" spans="1:40">
      <c r="A675" s="17">
        <v>43128</v>
      </c>
      <c r="B675" s="18">
        <v>0.33333333333333298</v>
      </c>
      <c r="C675" s="18">
        <v>0.625</v>
      </c>
      <c r="D675" s="19">
        <v>0</v>
      </c>
      <c r="E675" s="19">
        <v>0</v>
      </c>
      <c r="F675" s="19">
        <v>4</v>
      </c>
      <c r="G675" s="5" t="e">
        <f>INDEX('Carta Psicrométrica'!B$3:AO$49,MATCH(datos!F675,'Carta Psicrométrica'!A$3:A$49,0),MATCH(datos!E675,'Carta Psicrométrica'!B$2:AO$2,0))</f>
        <v>#N/A</v>
      </c>
      <c r="H675" s="20">
        <v>15</v>
      </c>
      <c r="I675" s="20">
        <v>-1</v>
      </c>
      <c r="J675" s="6">
        <v>1035</v>
      </c>
      <c r="K675" s="6">
        <f t="shared" si="89"/>
        <v>776.25</v>
      </c>
      <c r="L675" s="21">
        <v>3</v>
      </c>
      <c r="M675" s="21">
        <v>4</v>
      </c>
      <c r="N675" s="21">
        <v>5</v>
      </c>
      <c r="O675" s="21">
        <v>6</v>
      </c>
      <c r="P675" s="21">
        <v>8</v>
      </c>
      <c r="Q675" s="22">
        <v>97</v>
      </c>
      <c r="R675" s="22">
        <v>94</v>
      </c>
      <c r="S675" s="23">
        <f t="shared" si="90"/>
        <v>3</v>
      </c>
      <c r="T675" s="22">
        <v>18</v>
      </c>
      <c r="U675" s="22">
        <v>2</v>
      </c>
      <c r="V675" s="24">
        <v>0</v>
      </c>
      <c r="W675" s="24" t="str">
        <f t="shared" si="81"/>
        <v>Calma</v>
      </c>
      <c r="X675" s="24" t="s">
        <v>67</v>
      </c>
      <c r="Y675" s="24">
        <f t="shared" si="88"/>
        <v>337.5</v>
      </c>
      <c r="Z675" s="25">
        <v>0</v>
      </c>
      <c r="AA675" s="25">
        <f t="shared" si="87"/>
        <v>0</v>
      </c>
      <c r="AB675" s="25">
        <f t="shared" si="83"/>
        <v>0</v>
      </c>
      <c r="AC675" s="25">
        <v>0</v>
      </c>
      <c r="AD675" s="26">
        <v>0</v>
      </c>
      <c r="AN675" s="98" t="s">
        <v>156</v>
      </c>
    </row>
    <row r="676" spans="1:40">
      <c r="A676" s="17">
        <v>43129</v>
      </c>
      <c r="B676" s="18">
        <v>0.33333333333333298</v>
      </c>
      <c r="C676" s="18">
        <v>0.625</v>
      </c>
      <c r="D676" s="19">
        <v>6</v>
      </c>
      <c r="E676" s="19">
        <v>4</v>
      </c>
      <c r="F676" s="19">
        <v>7</v>
      </c>
      <c r="G676" s="5">
        <f>INDEX('Carta Psicrométrica'!B$3:AO$49,MATCH(datos!F676,'Carta Psicrométrica'!A$3:A$49,0),MATCH(datos!E676,'Carta Psicrométrica'!B$2:AO$2,0))</f>
        <v>44</v>
      </c>
      <c r="H676" s="20">
        <v>18</v>
      </c>
      <c r="I676" s="20">
        <v>2</v>
      </c>
      <c r="J676" s="6">
        <v>1038</v>
      </c>
      <c r="K676" s="6">
        <f t="shared" si="89"/>
        <v>778.5</v>
      </c>
      <c r="L676" s="21">
        <v>3</v>
      </c>
      <c r="M676" s="21">
        <v>4</v>
      </c>
      <c r="N676" s="21">
        <v>5</v>
      </c>
      <c r="O676" s="21">
        <v>7</v>
      </c>
      <c r="P676" s="21">
        <v>9</v>
      </c>
      <c r="Q676" s="22">
        <v>95</v>
      </c>
      <c r="R676" s="22">
        <v>93</v>
      </c>
      <c r="S676" s="23">
        <f t="shared" si="90"/>
        <v>2</v>
      </c>
      <c r="T676" s="22">
        <v>6</v>
      </c>
      <c r="U676" s="22">
        <v>0</v>
      </c>
      <c r="V676" s="24">
        <v>2</v>
      </c>
      <c r="W676" s="24" t="str">
        <f t="shared" si="81"/>
        <v>Brisa Suave</v>
      </c>
      <c r="X676" s="24" t="s">
        <v>47</v>
      </c>
      <c r="Y676" s="24">
        <f t="shared" si="88"/>
        <v>315</v>
      </c>
      <c r="Z676" s="25">
        <v>0</v>
      </c>
      <c r="AA676" s="25">
        <f t="shared" si="87"/>
        <v>0</v>
      </c>
      <c r="AB676" s="25">
        <f t="shared" si="83"/>
        <v>0</v>
      </c>
      <c r="AC676" s="25">
        <v>0</v>
      </c>
      <c r="AD676" s="26">
        <v>0</v>
      </c>
      <c r="AN676" s="98" t="s">
        <v>157</v>
      </c>
    </row>
    <row r="677" spans="1:40">
      <c r="A677" s="17">
        <v>43130</v>
      </c>
      <c r="B677" s="18">
        <v>0.33333333333333298</v>
      </c>
      <c r="C677" s="18">
        <v>0.625</v>
      </c>
      <c r="D677" s="19">
        <v>2</v>
      </c>
      <c r="E677" s="19">
        <v>3</v>
      </c>
      <c r="F677" s="19">
        <v>5</v>
      </c>
      <c r="G677" s="5">
        <f>INDEX('Carta Psicrométrica'!B$3:AO$49,MATCH(datos!F677,'Carta Psicrométrica'!A$3:A$49,0),MATCH(datos!E677,'Carta Psicrométrica'!B$2:AO$2,0))</f>
        <v>53</v>
      </c>
      <c r="H677" s="20">
        <v>18</v>
      </c>
      <c r="I677" s="20">
        <v>7</v>
      </c>
      <c r="J677" s="6">
        <v>1033</v>
      </c>
      <c r="K677" s="6">
        <f t="shared" si="89"/>
        <v>774.75</v>
      </c>
      <c r="L677" s="21">
        <v>4</v>
      </c>
      <c r="M677" s="21">
        <v>4</v>
      </c>
      <c r="N677" s="21">
        <v>5</v>
      </c>
      <c r="O677" s="21">
        <v>7</v>
      </c>
      <c r="P677" s="21">
        <v>10</v>
      </c>
      <c r="Q677" s="22">
        <v>94</v>
      </c>
      <c r="R677" s="22">
        <v>92</v>
      </c>
      <c r="S677" s="23">
        <f t="shared" si="90"/>
        <v>2</v>
      </c>
      <c r="T677" s="22">
        <v>7</v>
      </c>
      <c r="U677" s="22">
        <v>1</v>
      </c>
      <c r="V677" s="24">
        <v>0</v>
      </c>
      <c r="W677" s="24" t="str">
        <f t="shared" si="81"/>
        <v>Calma</v>
      </c>
      <c r="X677" s="24" t="s">
        <v>67</v>
      </c>
      <c r="Y677" s="24">
        <f t="shared" si="88"/>
        <v>337.5</v>
      </c>
      <c r="Z677" s="25">
        <v>0</v>
      </c>
      <c r="AA677" s="25">
        <f t="shared" si="87"/>
        <v>0</v>
      </c>
      <c r="AB677" s="25">
        <f t="shared" si="83"/>
        <v>0</v>
      </c>
      <c r="AC677" s="25">
        <v>0</v>
      </c>
      <c r="AD677" s="26">
        <v>0</v>
      </c>
      <c r="AN677" s="98" t="s">
        <v>158</v>
      </c>
    </row>
    <row r="678" spans="1:40">
      <c r="A678" s="17">
        <v>43131</v>
      </c>
      <c r="B678" s="18">
        <v>0.33333333333333298</v>
      </c>
      <c r="C678" s="18">
        <v>0.625</v>
      </c>
      <c r="D678" s="19">
        <v>2</v>
      </c>
      <c r="E678" s="19">
        <v>4</v>
      </c>
      <c r="F678" s="19">
        <v>7</v>
      </c>
      <c r="G678" s="5">
        <f>INDEX('Carta Psicrométrica'!B$3:AO$49,MATCH(datos!F678,'Carta Psicrométrica'!A$3:A$49,0),MATCH(datos!E678,'Carta Psicrométrica'!B$2:AO$2,0))</f>
        <v>44</v>
      </c>
      <c r="H678" s="20">
        <v>18</v>
      </c>
      <c r="I678" s="20">
        <v>2</v>
      </c>
      <c r="J678" s="6">
        <v>1030</v>
      </c>
      <c r="K678" s="6">
        <f t="shared" si="89"/>
        <v>772.5</v>
      </c>
      <c r="L678" s="21">
        <v>4</v>
      </c>
      <c r="M678" s="21">
        <v>4</v>
      </c>
      <c r="N678" s="21">
        <v>5</v>
      </c>
      <c r="O678" s="21">
        <v>6</v>
      </c>
      <c r="P678" s="21">
        <v>9</v>
      </c>
      <c r="Q678" s="22">
        <v>92</v>
      </c>
      <c r="R678" s="22">
        <v>90</v>
      </c>
      <c r="S678" s="23">
        <f t="shared" si="90"/>
        <v>2</v>
      </c>
      <c r="T678" s="22">
        <v>4</v>
      </c>
      <c r="U678" s="22">
        <v>3</v>
      </c>
      <c r="V678" s="24">
        <v>0</v>
      </c>
      <c r="W678" s="24" t="str">
        <f t="shared" si="81"/>
        <v>Calma</v>
      </c>
      <c r="X678" s="24" t="s">
        <v>67</v>
      </c>
      <c r="Y678" s="24">
        <f t="shared" si="88"/>
        <v>337.5</v>
      </c>
      <c r="Z678" s="25">
        <v>0</v>
      </c>
      <c r="AA678" s="25">
        <f t="shared" si="87"/>
        <v>0</v>
      </c>
      <c r="AB678" s="25">
        <f t="shared" si="83"/>
        <v>0</v>
      </c>
      <c r="AC678" s="25">
        <v>0</v>
      </c>
      <c r="AD678" s="26">
        <v>0</v>
      </c>
      <c r="AN678" s="98" t="s">
        <v>159</v>
      </c>
    </row>
    <row r="679" spans="1:40">
      <c r="A679" s="17">
        <v>43132</v>
      </c>
      <c r="B679" s="18">
        <v>0.33333333333333298</v>
      </c>
      <c r="C679" s="18">
        <v>0.625</v>
      </c>
      <c r="D679" s="19">
        <v>10</v>
      </c>
      <c r="E679" s="19">
        <v>6</v>
      </c>
      <c r="F679" s="19">
        <v>12</v>
      </c>
      <c r="G679" s="5">
        <f>INDEX('Carta Psicrométrica'!B$3:AO$49,MATCH(datos!F679,'Carta Psicrométrica'!A$3:A$49,0),MATCH(datos!E679,'Carta Psicrométrica'!B$2:AO$2,0))</f>
        <v>32</v>
      </c>
      <c r="H679" s="20">
        <v>21</v>
      </c>
      <c r="I679" s="20">
        <v>4</v>
      </c>
      <c r="J679" s="6">
        <v>1030</v>
      </c>
      <c r="K679" s="6">
        <f t="shared" si="89"/>
        <v>772.5</v>
      </c>
      <c r="L679" s="21">
        <v>5</v>
      </c>
      <c r="M679" s="21">
        <v>5</v>
      </c>
      <c r="N679" s="21">
        <v>6</v>
      </c>
      <c r="O679" s="21">
        <v>6</v>
      </c>
      <c r="P679" s="21">
        <v>10</v>
      </c>
      <c r="Q679" s="22">
        <v>90</v>
      </c>
      <c r="R679" s="22">
        <v>87</v>
      </c>
      <c r="S679" s="23">
        <f t="shared" si="90"/>
        <v>3</v>
      </c>
      <c r="T679" s="22">
        <v>9</v>
      </c>
      <c r="U679" s="22">
        <v>3</v>
      </c>
      <c r="V679" s="24">
        <v>3</v>
      </c>
      <c r="W679" s="24" t="str">
        <f t="shared" si="81"/>
        <v>Brisa Leve</v>
      </c>
      <c r="X679" s="24" t="s">
        <v>58</v>
      </c>
      <c r="Y679" s="24">
        <f t="shared" si="88"/>
        <v>270</v>
      </c>
      <c r="Z679" s="25">
        <v>0</v>
      </c>
      <c r="AA679" s="25">
        <f t="shared" si="87"/>
        <v>0</v>
      </c>
      <c r="AB679" s="25">
        <f t="shared" si="83"/>
        <v>0</v>
      </c>
      <c r="AC679" s="25">
        <v>0</v>
      </c>
      <c r="AD679" s="26">
        <v>2</v>
      </c>
      <c r="AE679" s="26" t="s">
        <v>89</v>
      </c>
      <c r="AN679" s="98" t="s">
        <v>158</v>
      </c>
    </row>
    <row r="680" spans="1:40">
      <c r="A680" s="17">
        <v>43133</v>
      </c>
      <c r="B680" s="18">
        <v>0.33333333333333298</v>
      </c>
      <c r="C680" s="18">
        <v>0.625</v>
      </c>
      <c r="D680" s="19">
        <v>2</v>
      </c>
      <c r="E680" s="19">
        <v>5</v>
      </c>
      <c r="F680" s="19">
        <v>8</v>
      </c>
      <c r="G680" s="5">
        <f>INDEX('Carta Psicrométrica'!B$3:AO$49,MATCH(datos!F680,'Carta Psicrométrica'!A$3:A$49,0),MATCH(datos!E680,'Carta Psicrométrica'!B$2:AO$2,0))</f>
        <v>33</v>
      </c>
      <c r="H680" s="20">
        <v>22</v>
      </c>
      <c r="I680" s="20">
        <v>4</v>
      </c>
      <c r="J680" s="6">
        <v>1032</v>
      </c>
      <c r="K680" s="6">
        <f t="shared" si="89"/>
        <v>774</v>
      </c>
      <c r="L680" s="21">
        <v>5</v>
      </c>
      <c r="M680" s="21">
        <v>5</v>
      </c>
      <c r="N680" s="21">
        <v>6.5</v>
      </c>
      <c r="O680" s="21">
        <v>7</v>
      </c>
      <c r="P680" s="21">
        <v>9</v>
      </c>
      <c r="Q680" s="22">
        <v>87</v>
      </c>
      <c r="R680" s="22">
        <v>84</v>
      </c>
      <c r="S680" s="23">
        <f t="shared" si="90"/>
        <v>3</v>
      </c>
      <c r="T680" s="22">
        <v>11</v>
      </c>
      <c r="U680" s="22">
        <v>4</v>
      </c>
      <c r="V680" s="24">
        <v>0</v>
      </c>
      <c r="W680" s="24" t="str">
        <f t="shared" si="81"/>
        <v>Calma</v>
      </c>
      <c r="X680" s="24" t="s">
        <v>160</v>
      </c>
      <c r="Y680" s="24" t="str">
        <f t="shared" si="88"/>
        <v>N/A</v>
      </c>
      <c r="Z680" s="25">
        <v>0</v>
      </c>
      <c r="AA680" s="25">
        <f t="shared" si="87"/>
        <v>0</v>
      </c>
      <c r="AB680" s="25">
        <f t="shared" si="83"/>
        <v>0</v>
      </c>
      <c r="AC680" s="25">
        <v>0</v>
      </c>
      <c r="AD680" s="26">
        <v>6</v>
      </c>
      <c r="AE680" s="26" t="s">
        <v>76</v>
      </c>
      <c r="AN680" s="98" t="s">
        <v>161</v>
      </c>
    </row>
    <row r="681" spans="1:40">
      <c r="A681" s="17">
        <v>43134</v>
      </c>
      <c r="B681" s="18">
        <v>0.33333333333333298</v>
      </c>
      <c r="C681" s="18">
        <v>0.625</v>
      </c>
      <c r="D681" s="19">
        <v>12</v>
      </c>
      <c r="E681" s="19">
        <v>8</v>
      </c>
      <c r="F681" s="19">
        <v>13</v>
      </c>
      <c r="G681" s="5">
        <f>INDEX('Carta Psicrométrica'!B$3:AO$49,MATCH(datos!F681,'Carta Psicrométrica'!A$3:A$49,0),MATCH(datos!E681,'Carta Psicrométrica'!B$2:AO$2,0))</f>
        <v>15</v>
      </c>
      <c r="H681" s="20">
        <v>18</v>
      </c>
      <c r="I681" s="20">
        <v>12</v>
      </c>
      <c r="J681" s="6">
        <v>1026</v>
      </c>
      <c r="K681" s="6">
        <f t="shared" si="89"/>
        <v>769.5</v>
      </c>
      <c r="L681" s="21">
        <v>6</v>
      </c>
      <c r="M681" s="21">
        <v>7</v>
      </c>
      <c r="N681" s="21">
        <v>7</v>
      </c>
      <c r="O681" s="21">
        <v>8</v>
      </c>
      <c r="P681" s="21">
        <v>9</v>
      </c>
      <c r="Q681" s="22">
        <v>104</v>
      </c>
      <c r="R681" s="22">
        <v>100</v>
      </c>
      <c r="S681" s="23">
        <f t="shared" si="90"/>
        <v>4</v>
      </c>
      <c r="T681" s="22">
        <v>17</v>
      </c>
      <c r="U681" s="22">
        <v>3</v>
      </c>
      <c r="V681" s="24">
        <v>3</v>
      </c>
      <c r="W681" s="24" t="str">
        <f t="shared" si="81"/>
        <v>Brisa Leve</v>
      </c>
      <c r="X681" s="24" t="s">
        <v>58</v>
      </c>
      <c r="Y681" s="24">
        <f t="shared" si="88"/>
        <v>270</v>
      </c>
      <c r="Z681" s="25">
        <v>0</v>
      </c>
      <c r="AA681" s="25">
        <f t="shared" si="87"/>
        <v>0</v>
      </c>
      <c r="AB681" s="25">
        <f t="shared" si="83"/>
        <v>0</v>
      </c>
      <c r="AC681" s="25">
        <v>0</v>
      </c>
      <c r="AD681" s="26">
        <v>7</v>
      </c>
      <c r="AE681" s="42" t="s">
        <v>97</v>
      </c>
      <c r="AN681" s="98" t="s">
        <v>161</v>
      </c>
    </row>
    <row r="682" spans="1:40">
      <c r="A682" s="17">
        <v>43135</v>
      </c>
      <c r="B682" s="18">
        <v>0.33333333333333298</v>
      </c>
      <c r="C682" s="18">
        <v>0.625</v>
      </c>
      <c r="D682" s="19">
        <v>15</v>
      </c>
      <c r="E682" s="19">
        <v>10</v>
      </c>
      <c r="F682" s="19">
        <v>14</v>
      </c>
      <c r="G682" s="5">
        <f>INDEX('Carta Psicrométrica'!B$3:AO$49,MATCH(datos!F682,'Carta Psicrométrica'!A$3:A$49,0),MATCH(datos!E682,'Carta Psicrométrica'!B$2:AO$2,0))</f>
        <v>1</v>
      </c>
      <c r="H682" s="20">
        <v>19</v>
      </c>
      <c r="I682" s="20">
        <v>14</v>
      </c>
      <c r="J682" s="6">
        <v>1031</v>
      </c>
      <c r="K682" s="6">
        <f t="shared" si="89"/>
        <v>773.25</v>
      </c>
      <c r="L682" s="21">
        <v>6</v>
      </c>
      <c r="M682" s="21">
        <v>7</v>
      </c>
      <c r="N682" s="21">
        <v>8</v>
      </c>
      <c r="O682" s="21">
        <v>8</v>
      </c>
      <c r="P682" s="21">
        <v>10</v>
      </c>
      <c r="Q682" s="22">
        <v>100</v>
      </c>
      <c r="R682" s="22">
        <v>95</v>
      </c>
      <c r="S682" s="23">
        <f t="shared" si="90"/>
        <v>5</v>
      </c>
      <c r="T682" s="22">
        <v>12</v>
      </c>
      <c r="U682" s="22">
        <v>-7</v>
      </c>
      <c r="V682" s="24">
        <v>3</v>
      </c>
      <c r="W682" s="24" t="str">
        <f t="shared" si="81"/>
        <v>Brisa Leve</v>
      </c>
      <c r="X682" s="24" t="s">
        <v>58</v>
      </c>
      <c r="Y682" s="24">
        <f t="shared" si="88"/>
        <v>270</v>
      </c>
      <c r="Z682" s="25">
        <v>0</v>
      </c>
      <c r="AA682" s="25">
        <f t="shared" si="87"/>
        <v>0</v>
      </c>
      <c r="AB682" s="25">
        <f t="shared" si="83"/>
        <v>0</v>
      </c>
      <c r="AC682" s="25">
        <v>0</v>
      </c>
      <c r="AD682" s="26">
        <v>1</v>
      </c>
      <c r="AE682" s="26" t="s">
        <v>108</v>
      </c>
      <c r="AN682" s="98" t="s">
        <v>162</v>
      </c>
    </row>
    <row r="683" spans="1:40">
      <c r="A683" s="17">
        <v>43136</v>
      </c>
      <c r="B683" s="18">
        <v>0.33333333333333298</v>
      </c>
      <c r="C683" s="18">
        <v>0.625</v>
      </c>
      <c r="D683" s="19">
        <v>6</v>
      </c>
      <c r="E683" s="19">
        <v>5</v>
      </c>
      <c r="F683" s="19">
        <v>8.5</v>
      </c>
      <c r="G683" s="5" t="e">
        <f>INDEX('Carta Psicrométrica'!B$3:AO$49,MATCH(datos!F683,'Carta Psicrométrica'!A$3:A$49,0),MATCH(datos!E683,'Carta Psicrométrica'!B$2:AO$2,0))</f>
        <v>#N/A</v>
      </c>
      <c r="H683" s="20">
        <v>34</v>
      </c>
      <c r="I683" s="20">
        <v>6</v>
      </c>
      <c r="J683" s="6">
        <v>1026</v>
      </c>
      <c r="K683" s="6">
        <f t="shared" si="89"/>
        <v>769.5</v>
      </c>
      <c r="L683" s="21">
        <v>6</v>
      </c>
      <c r="M683" s="21">
        <v>7</v>
      </c>
      <c r="N683" s="21">
        <v>8</v>
      </c>
      <c r="O683" s="21">
        <v>8.5</v>
      </c>
      <c r="P683" s="21">
        <v>10</v>
      </c>
      <c r="Q683" s="22">
        <v>95</v>
      </c>
      <c r="R683" s="22">
        <v>93</v>
      </c>
      <c r="S683" s="23">
        <f t="shared" si="90"/>
        <v>2</v>
      </c>
      <c r="T683" s="22">
        <v>24</v>
      </c>
      <c r="U683" s="22">
        <v>2.5</v>
      </c>
      <c r="V683" s="24">
        <v>0</v>
      </c>
      <c r="W683" s="24" t="str">
        <f t="shared" si="81"/>
        <v>Calma</v>
      </c>
      <c r="X683" s="24" t="s">
        <v>58</v>
      </c>
      <c r="Y683" s="24">
        <f t="shared" si="88"/>
        <v>270</v>
      </c>
      <c r="Z683" s="25">
        <v>0</v>
      </c>
      <c r="AA683" s="25">
        <f t="shared" si="87"/>
        <v>0</v>
      </c>
      <c r="AB683" s="25">
        <f t="shared" si="83"/>
        <v>0</v>
      </c>
      <c r="AC683" s="25">
        <v>0</v>
      </c>
      <c r="AD683" s="26">
        <v>0</v>
      </c>
      <c r="AN683" s="98" t="s">
        <v>163</v>
      </c>
    </row>
    <row r="684" spans="1:40">
      <c r="A684" s="17">
        <v>43137</v>
      </c>
      <c r="B684" s="18">
        <v>0.33333333333333298</v>
      </c>
      <c r="C684" s="18">
        <v>0.625</v>
      </c>
      <c r="D684" s="19">
        <v>13</v>
      </c>
      <c r="E684" s="19">
        <v>10</v>
      </c>
      <c r="F684" s="19">
        <v>15</v>
      </c>
      <c r="G684" s="5">
        <f>INDEX('Carta Psicrométrica'!B$3:AO$49,MATCH(datos!F684,'Carta Psicrométrica'!A$3:A$49,0),MATCH(datos!E684,'Carta Psicrométrica'!B$2:AO$2,0))</f>
        <v>4</v>
      </c>
      <c r="H684" s="20">
        <v>24</v>
      </c>
      <c r="I684" s="20">
        <v>6</v>
      </c>
      <c r="J684" s="6">
        <v>1026</v>
      </c>
      <c r="K684" s="6">
        <f t="shared" si="89"/>
        <v>769.5</v>
      </c>
      <c r="L684" s="21">
        <v>8</v>
      </c>
      <c r="M684" s="21">
        <v>8</v>
      </c>
      <c r="N684" s="21">
        <v>9</v>
      </c>
      <c r="O684" s="21">
        <v>9</v>
      </c>
      <c r="P684" s="21">
        <v>10</v>
      </c>
      <c r="Q684" s="22">
        <v>93</v>
      </c>
      <c r="R684" s="22">
        <v>89</v>
      </c>
      <c r="S684" s="23">
        <f t="shared" si="90"/>
        <v>4</v>
      </c>
      <c r="T684" s="22">
        <v>6</v>
      </c>
      <c r="U684" s="22">
        <v>5</v>
      </c>
      <c r="V684" s="24">
        <v>0</v>
      </c>
      <c r="W684" s="24" t="str">
        <f t="shared" si="81"/>
        <v>Calma</v>
      </c>
      <c r="X684" s="24" t="s">
        <v>49</v>
      </c>
      <c r="Y684" s="24">
        <f t="shared" si="88"/>
        <v>247.5</v>
      </c>
      <c r="Z684" s="25">
        <v>0</v>
      </c>
      <c r="AA684" s="25">
        <f t="shared" si="87"/>
        <v>0</v>
      </c>
      <c r="AB684" s="25">
        <f t="shared" si="83"/>
        <v>0</v>
      </c>
      <c r="AC684" s="25">
        <v>0</v>
      </c>
      <c r="AD684" s="26">
        <v>5</v>
      </c>
      <c r="AE684" s="26" t="s">
        <v>103</v>
      </c>
      <c r="AN684" s="98" t="s">
        <v>164</v>
      </c>
    </row>
    <row r="685" spans="1:40">
      <c r="A685" s="17">
        <v>43138</v>
      </c>
      <c r="B685" s="18">
        <v>0.33333333333333298</v>
      </c>
      <c r="C685" s="18">
        <v>0.625</v>
      </c>
      <c r="D685" s="19">
        <v>8</v>
      </c>
      <c r="E685" s="19">
        <v>7</v>
      </c>
      <c r="F685" s="19">
        <v>10</v>
      </c>
      <c r="G685" s="5">
        <f>INDEX('Carta Psicrométrica'!B$3:AO$49,MATCH(datos!F685,'Carta Psicrométrica'!A$3:A$49,0),MATCH(datos!E685,'Carta Psicrométrica'!B$2:AO$2,0))</f>
        <v>16</v>
      </c>
      <c r="H685" s="20">
        <v>35</v>
      </c>
      <c r="I685" s="20">
        <v>9</v>
      </c>
      <c r="J685" s="6">
        <v>1028</v>
      </c>
      <c r="K685" s="6">
        <f t="shared" si="89"/>
        <v>771</v>
      </c>
      <c r="L685" s="21">
        <v>9</v>
      </c>
      <c r="M685" s="21">
        <v>9</v>
      </c>
      <c r="N685" s="21">
        <v>9</v>
      </c>
      <c r="O685" s="21">
        <v>9</v>
      </c>
      <c r="P685" s="21">
        <v>9</v>
      </c>
      <c r="Q685" s="22">
        <v>89</v>
      </c>
      <c r="R685" s="22">
        <v>89</v>
      </c>
      <c r="S685" s="23">
        <f t="shared" si="90"/>
        <v>0</v>
      </c>
      <c r="T685" s="22">
        <v>21</v>
      </c>
      <c r="U685" s="22">
        <v>-6</v>
      </c>
      <c r="V685" s="24">
        <v>0</v>
      </c>
      <c r="W685" s="24" t="str">
        <f t="shared" si="81"/>
        <v>Calma</v>
      </c>
      <c r="X685" s="24" t="s">
        <v>47</v>
      </c>
      <c r="Y685" s="24">
        <f t="shared" si="88"/>
        <v>315</v>
      </c>
      <c r="Z685" s="25">
        <v>0</v>
      </c>
      <c r="AA685" s="25">
        <f t="shared" si="87"/>
        <v>0</v>
      </c>
      <c r="AB685" s="25">
        <f t="shared" si="83"/>
        <v>0</v>
      </c>
      <c r="AC685" s="25">
        <v>0</v>
      </c>
      <c r="AD685" s="26">
        <v>0</v>
      </c>
      <c r="AN685" s="98" t="s">
        <v>165</v>
      </c>
    </row>
    <row r="686" spans="1:40">
      <c r="A686" s="17">
        <v>43139</v>
      </c>
      <c r="B686" s="18">
        <v>0.33333333333333298</v>
      </c>
      <c r="C686" s="18">
        <v>0.625</v>
      </c>
      <c r="D686" s="19">
        <v>4</v>
      </c>
      <c r="E686" s="19">
        <v>3</v>
      </c>
      <c r="F686" s="19">
        <v>7</v>
      </c>
      <c r="G686" s="5">
        <f>INDEX('Carta Psicrométrica'!B$3:AO$49,MATCH(datos!F686,'Carta Psicrométrica'!A$3:A$49,0),MATCH(datos!E686,'Carta Psicrométrica'!B$2:AO$2,0))</f>
        <v>57</v>
      </c>
      <c r="H686" s="20">
        <v>23</v>
      </c>
      <c r="I686" s="20">
        <v>3</v>
      </c>
      <c r="J686" s="6">
        <v>1033</v>
      </c>
      <c r="K686" s="6">
        <f t="shared" si="89"/>
        <v>774.75</v>
      </c>
      <c r="L686" s="21">
        <v>5</v>
      </c>
      <c r="M686" s="21">
        <v>8</v>
      </c>
      <c r="N686" s="21">
        <v>9</v>
      </c>
      <c r="O686" s="21">
        <v>9</v>
      </c>
      <c r="P686" s="21">
        <v>10</v>
      </c>
      <c r="Q686" s="22">
        <v>89</v>
      </c>
      <c r="R686" s="22">
        <v>81</v>
      </c>
      <c r="S686" s="23">
        <f t="shared" si="90"/>
        <v>8</v>
      </c>
      <c r="T686" s="22">
        <v>4</v>
      </c>
      <c r="U686" s="22">
        <v>3</v>
      </c>
      <c r="V686" s="24">
        <v>0</v>
      </c>
      <c r="W686" s="24" t="str">
        <f t="shared" si="81"/>
        <v>Calma</v>
      </c>
      <c r="X686" s="24" t="s">
        <v>47</v>
      </c>
      <c r="Y686" s="24">
        <f t="shared" si="88"/>
        <v>315</v>
      </c>
      <c r="Z686" s="25">
        <v>0</v>
      </c>
      <c r="AA686" s="25">
        <f t="shared" si="87"/>
        <v>0</v>
      </c>
      <c r="AB686" s="25">
        <f t="shared" si="83"/>
        <v>0</v>
      </c>
      <c r="AC686" s="25">
        <v>0</v>
      </c>
      <c r="AD686" s="26">
        <v>0</v>
      </c>
      <c r="AN686" s="98" t="s">
        <v>166</v>
      </c>
    </row>
    <row r="687" spans="1:40">
      <c r="A687" s="17">
        <v>43140</v>
      </c>
      <c r="B687" s="18">
        <v>0.33333333333333298</v>
      </c>
      <c r="C687" s="18">
        <v>0.625</v>
      </c>
      <c r="D687" s="19">
        <v>4</v>
      </c>
      <c r="E687" s="19">
        <v>3</v>
      </c>
      <c r="F687" s="19">
        <v>8</v>
      </c>
      <c r="G687" s="5">
        <f>INDEX('Carta Psicrométrica'!B$3:AO$49,MATCH(datos!F687,'Carta Psicrométrica'!A$3:A$49,0),MATCH(datos!E687,'Carta Psicrométrica'!B$2:AO$2,0))</f>
        <v>59</v>
      </c>
      <c r="H687" s="20">
        <v>21</v>
      </c>
      <c r="I687" s="20">
        <v>3</v>
      </c>
      <c r="J687" s="6">
        <v>1027.7</v>
      </c>
      <c r="K687" s="6">
        <f t="shared" si="89"/>
        <v>770.77500000000009</v>
      </c>
      <c r="L687" s="21">
        <v>5</v>
      </c>
      <c r="M687" s="21">
        <v>6</v>
      </c>
      <c r="N687" s="21">
        <v>7</v>
      </c>
      <c r="O687" s="21">
        <v>9</v>
      </c>
      <c r="P687" s="21">
        <v>10</v>
      </c>
      <c r="Q687" s="22">
        <v>82</v>
      </c>
      <c r="R687" s="22">
        <v>80</v>
      </c>
      <c r="S687" s="23">
        <f t="shared" si="90"/>
        <v>2</v>
      </c>
      <c r="T687" s="22">
        <v>10</v>
      </c>
      <c r="U687" s="22">
        <v>4</v>
      </c>
      <c r="V687" s="24">
        <v>1</v>
      </c>
      <c r="W687" s="24" t="str">
        <f t="shared" si="81"/>
        <v>Ventolina</v>
      </c>
      <c r="X687" s="24" t="s">
        <v>47</v>
      </c>
      <c r="Y687" s="24">
        <f t="shared" si="88"/>
        <v>315</v>
      </c>
      <c r="Z687" s="25">
        <v>0</v>
      </c>
      <c r="AA687" s="25">
        <f t="shared" si="87"/>
        <v>0</v>
      </c>
      <c r="AB687" s="25">
        <f t="shared" si="83"/>
        <v>0</v>
      </c>
      <c r="AC687" s="25">
        <v>0</v>
      </c>
      <c r="AD687" s="26">
        <v>0</v>
      </c>
      <c r="AN687" s="98" t="s">
        <v>167</v>
      </c>
    </row>
    <row r="688" spans="1:40">
      <c r="A688" s="17">
        <v>43141</v>
      </c>
      <c r="B688" s="18">
        <v>0.33333333333333298</v>
      </c>
      <c r="C688" s="18">
        <v>0.625</v>
      </c>
      <c r="D688" s="19">
        <v>12</v>
      </c>
      <c r="E688" s="19">
        <v>6</v>
      </c>
      <c r="F688" s="19">
        <v>15</v>
      </c>
      <c r="G688" s="5">
        <f>INDEX('Carta Psicrométrica'!B$3:AO$49,MATCH(datos!F688,'Carta Psicrométrica'!A$3:A$49,0),MATCH(datos!E688,'Carta Psicrométrica'!B$2:AO$2,0))</f>
        <v>39</v>
      </c>
      <c r="H688" s="20">
        <v>23</v>
      </c>
      <c r="I688" s="20">
        <v>6</v>
      </c>
      <c r="J688" s="6">
        <v>1025</v>
      </c>
      <c r="K688" s="6">
        <f t="shared" si="89"/>
        <v>768.75</v>
      </c>
      <c r="L688" s="21">
        <v>6</v>
      </c>
      <c r="M688" s="21">
        <v>7</v>
      </c>
      <c r="N688" s="21">
        <v>8</v>
      </c>
      <c r="O688" s="21">
        <v>9</v>
      </c>
      <c r="P688" s="21">
        <v>10</v>
      </c>
      <c r="Q688" s="22">
        <v>105</v>
      </c>
      <c r="R688" s="22">
        <v>102</v>
      </c>
      <c r="S688" s="23">
        <f t="shared" si="90"/>
        <v>3</v>
      </c>
      <c r="T688" s="22">
        <v>18</v>
      </c>
      <c r="U688" s="22">
        <v>3</v>
      </c>
      <c r="V688" s="24">
        <v>1</v>
      </c>
      <c r="W688" s="24" t="str">
        <f t="shared" si="81"/>
        <v>Ventolina</v>
      </c>
      <c r="X688" s="24" t="s">
        <v>60</v>
      </c>
      <c r="Y688" s="24">
        <f t="shared" si="88"/>
        <v>292.5</v>
      </c>
      <c r="Z688" s="25">
        <v>0</v>
      </c>
      <c r="AA688" s="25">
        <f t="shared" si="87"/>
        <v>0</v>
      </c>
      <c r="AB688" s="25">
        <f t="shared" si="83"/>
        <v>0</v>
      </c>
      <c r="AC688" s="25">
        <v>0</v>
      </c>
      <c r="AE688" s="26" t="s">
        <v>76</v>
      </c>
      <c r="AN688" s="98" t="s">
        <v>168</v>
      </c>
    </row>
    <row r="689" spans="1:40">
      <c r="A689" s="17">
        <v>43142</v>
      </c>
      <c r="B689" s="18">
        <v>0.33333333333333298</v>
      </c>
      <c r="C689" s="18">
        <v>0.625</v>
      </c>
      <c r="D689" s="19">
        <v>8</v>
      </c>
      <c r="E689" s="19">
        <v>6</v>
      </c>
      <c r="F689" s="19">
        <v>10</v>
      </c>
      <c r="G689" s="5">
        <f>INDEX('Carta Psicrométrica'!B$3:AO$49,MATCH(datos!F689,'Carta Psicrométrica'!A$3:A$49,0),MATCH(datos!E689,'Carta Psicrométrica'!B$2:AO$2,0))</f>
        <v>27</v>
      </c>
      <c r="H689" s="20">
        <v>22</v>
      </c>
      <c r="I689" s="20">
        <v>6</v>
      </c>
      <c r="J689" s="6">
        <v>1022</v>
      </c>
      <c r="K689" s="6">
        <f t="shared" si="89"/>
        <v>766.5</v>
      </c>
      <c r="L689" s="21">
        <v>9</v>
      </c>
      <c r="M689" s="21">
        <v>9</v>
      </c>
      <c r="N689" s="21">
        <v>9</v>
      </c>
      <c r="O689" s="21">
        <v>8</v>
      </c>
      <c r="P689" s="21">
        <v>10</v>
      </c>
      <c r="Q689" s="22">
        <v>102</v>
      </c>
      <c r="R689" s="22">
        <v>96</v>
      </c>
      <c r="S689" s="23">
        <f t="shared" si="90"/>
        <v>6</v>
      </c>
      <c r="T689" s="22">
        <v>8</v>
      </c>
      <c r="U689" s="22">
        <v>7</v>
      </c>
      <c r="V689" s="24">
        <v>2</v>
      </c>
      <c r="W689" s="24" t="str">
        <f t="shared" si="81"/>
        <v>Brisa Suave</v>
      </c>
      <c r="X689" s="24" t="s">
        <v>47</v>
      </c>
      <c r="Y689" s="24">
        <f t="shared" si="88"/>
        <v>315</v>
      </c>
      <c r="Z689" s="25">
        <v>0</v>
      </c>
      <c r="AA689" s="25">
        <f t="shared" si="87"/>
        <v>0</v>
      </c>
      <c r="AB689" s="25">
        <f t="shared" si="83"/>
        <v>0</v>
      </c>
      <c r="AC689" s="25">
        <v>0</v>
      </c>
      <c r="AD689" s="26">
        <v>0</v>
      </c>
      <c r="AN689" s="98" t="s">
        <v>169</v>
      </c>
    </row>
    <row r="690" spans="1:40">
      <c r="A690" s="17">
        <v>43143</v>
      </c>
      <c r="B690" s="18">
        <v>0.33333333333333298</v>
      </c>
      <c r="C690" s="18">
        <v>0.625</v>
      </c>
      <c r="D690" s="19">
        <v>2</v>
      </c>
      <c r="E690" s="19">
        <v>3</v>
      </c>
      <c r="F690" s="19">
        <v>6</v>
      </c>
      <c r="G690" s="5">
        <f>INDEX('Carta Psicrométrica'!B$3:AO$49,MATCH(datos!F690,'Carta Psicrométrica'!A$3:A$49,0),MATCH(datos!E690,'Carta Psicrométrica'!B$2:AO$2,0))</f>
        <v>55</v>
      </c>
      <c r="H690" s="20">
        <v>25</v>
      </c>
      <c r="I690" s="20">
        <v>-2</v>
      </c>
      <c r="J690" s="6">
        <v>1026</v>
      </c>
      <c r="K690" s="6">
        <f t="shared" si="89"/>
        <v>769.5</v>
      </c>
      <c r="L690" s="21">
        <v>6</v>
      </c>
      <c r="M690" s="21">
        <v>8</v>
      </c>
      <c r="N690" s="21">
        <v>9</v>
      </c>
      <c r="O690" s="21">
        <v>9</v>
      </c>
      <c r="P690" s="21">
        <v>10</v>
      </c>
      <c r="Q690" s="22">
        <v>96</v>
      </c>
      <c r="R690" s="22">
        <v>92</v>
      </c>
      <c r="S690" s="23">
        <f t="shared" si="90"/>
        <v>4</v>
      </c>
      <c r="T690" s="22">
        <v>19</v>
      </c>
      <c r="U690" s="22">
        <v>3</v>
      </c>
      <c r="V690" s="24">
        <v>0</v>
      </c>
      <c r="W690" s="24" t="str">
        <f t="shared" si="81"/>
        <v>Calma</v>
      </c>
      <c r="X690" s="24" t="s">
        <v>64</v>
      </c>
      <c r="Y690" s="24">
        <f t="shared" si="88"/>
        <v>0</v>
      </c>
      <c r="Z690" s="25">
        <v>0</v>
      </c>
      <c r="AA690" s="25">
        <f t="shared" si="87"/>
        <v>0</v>
      </c>
      <c r="AB690" s="25">
        <f t="shared" si="83"/>
        <v>0</v>
      </c>
      <c r="AC690" s="25">
        <v>0</v>
      </c>
      <c r="AD690" s="26">
        <v>3</v>
      </c>
      <c r="AE690" s="26" t="s">
        <v>76</v>
      </c>
      <c r="AN690" s="98" t="s">
        <v>170</v>
      </c>
    </row>
    <row r="691" spans="1:40">
      <c r="A691" s="17">
        <v>43144</v>
      </c>
      <c r="B691" s="18">
        <v>0.33333333333333298</v>
      </c>
      <c r="C691" s="18">
        <v>0.625</v>
      </c>
      <c r="D691" s="19">
        <v>4</v>
      </c>
      <c r="E691" s="19">
        <v>6</v>
      </c>
      <c r="F691" s="19">
        <v>9</v>
      </c>
      <c r="G691" s="5">
        <f>INDEX('Carta Psicrométrica'!B$3:AO$49,MATCH(datos!F691,'Carta Psicrométrica'!A$3:A$49,0),MATCH(datos!E691,'Carta Psicrométrica'!B$2:AO$2,0))</f>
        <v>24</v>
      </c>
      <c r="H691" s="20">
        <v>25</v>
      </c>
      <c r="I691" s="20">
        <v>2</v>
      </c>
      <c r="J691" s="6">
        <v>1028</v>
      </c>
      <c r="K691" s="6">
        <f t="shared" si="89"/>
        <v>771</v>
      </c>
      <c r="L691" s="21">
        <v>6</v>
      </c>
      <c r="M691" s="21">
        <v>7</v>
      </c>
      <c r="N691" s="21">
        <v>8</v>
      </c>
      <c r="O691" s="21">
        <v>9</v>
      </c>
      <c r="P691" s="21">
        <v>10</v>
      </c>
      <c r="Q691" s="22">
        <v>92</v>
      </c>
      <c r="R691" s="22">
        <v>90</v>
      </c>
      <c r="S691" s="23">
        <f t="shared" si="90"/>
        <v>2</v>
      </c>
      <c r="T691" s="22">
        <v>31</v>
      </c>
      <c r="U691" s="22">
        <v>3</v>
      </c>
      <c r="V691" s="24">
        <v>0</v>
      </c>
      <c r="W691" s="24" t="str">
        <f t="shared" ref="W691:W754" si="91">IF(V691=0,"Calma",IF(V691=1,"Ventolina",IF(V691=2,"Brisa Suave",IF(V691=3,"Brisa Leve",IF(V691=4,"Brisa Moderada",IF(V691=5,"Brisa Fresca",IF(V691=6,"Brisa Fuerte",IF(V691=7,"Viento Fuerte",IF(V691=8,"Temporal",IF(V691=9,"Temporal Fuerte",IF(V691=10,"Temporal Violento",IF(V691=11,"Temporal Muy Violento",IF(V691=12,"Huracán","N/A")))))))))))))</f>
        <v>Calma</v>
      </c>
      <c r="X691" s="24" t="s">
        <v>64</v>
      </c>
      <c r="Y691" s="24">
        <f t="shared" si="88"/>
        <v>0</v>
      </c>
      <c r="Z691" s="25">
        <v>0</v>
      </c>
      <c r="AA691" s="25">
        <f t="shared" si="87"/>
        <v>0</v>
      </c>
      <c r="AB691" s="25">
        <f t="shared" si="83"/>
        <v>0</v>
      </c>
      <c r="AC691" s="25">
        <v>0</v>
      </c>
      <c r="AD691" s="26">
        <v>8</v>
      </c>
      <c r="AE691" s="26" t="s">
        <v>110</v>
      </c>
      <c r="AN691" s="98" t="s">
        <v>170</v>
      </c>
    </row>
    <row r="692" spans="1:40">
      <c r="A692" s="17">
        <v>43145</v>
      </c>
      <c r="B692" s="18">
        <v>0.33333333333333298</v>
      </c>
      <c r="C692" s="18">
        <v>0.625</v>
      </c>
      <c r="D692" s="19">
        <v>10</v>
      </c>
      <c r="E692" s="19">
        <v>8</v>
      </c>
      <c r="F692" s="19">
        <v>13</v>
      </c>
      <c r="G692" s="5">
        <f>INDEX('Carta Psicrométrica'!B$3:AO$49,MATCH(datos!F692,'Carta Psicrométrica'!A$3:A$49,0),MATCH(datos!E692,'Carta Psicrométrica'!B$2:AO$2,0))</f>
        <v>15</v>
      </c>
      <c r="H692" s="20">
        <v>24</v>
      </c>
      <c r="I692" s="20">
        <v>4</v>
      </c>
      <c r="J692" s="6">
        <v>1027</v>
      </c>
      <c r="K692" s="6">
        <f t="shared" si="89"/>
        <v>770.25</v>
      </c>
      <c r="L692" s="21">
        <v>9</v>
      </c>
      <c r="M692" s="21">
        <v>9</v>
      </c>
      <c r="N692" s="21">
        <v>9</v>
      </c>
      <c r="O692" s="21">
        <v>9</v>
      </c>
      <c r="P692" s="21">
        <v>10</v>
      </c>
      <c r="Q692" s="22">
        <v>90</v>
      </c>
      <c r="R692" s="22">
        <v>86</v>
      </c>
      <c r="S692" s="23">
        <f t="shared" si="90"/>
        <v>4</v>
      </c>
      <c r="T692" s="22">
        <v>13</v>
      </c>
      <c r="U692" s="22">
        <v>5</v>
      </c>
      <c r="V692" s="24">
        <v>0</v>
      </c>
      <c r="W692" s="24" t="str">
        <f t="shared" si="91"/>
        <v>Calma</v>
      </c>
      <c r="X692" s="24" t="s">
        <v>67</v>
      </c>
      <c r="Y692" s="24">
        <f t="shared" si="88"/>
        <v>337.5</v>
      </c>
      <c r="Z692" s="25">
        <v>0</v>
      </c>
      <c r="AA692" s="25">
        <f t="shared" si="87"/>
        <v>0</v>
      </c>
      <c r="AB692" s="25">
        <f t="shared" si="83"/>
        <v>0</v>
      </c>
      <c r="AC692" s="25">
        <v>0</v>
      </c>
      <c r="AD692" s="26">
        <v>8</v>
      </c>
      <c r="AE692" s="26" t="s">
        <v>103</v>
      </c>
      <c r="AN692" s="98" t="s">
        <v>171</v>
      </c>
    </row>
    <row r="693" spans="1:40">
      <c r="A693" s="17">
        <v>43146</v>
      </c>
      <c r="B693" s="18">
        <v>0.33333333333333298</v>
      </c>
      <c r="C693" s="18">
        <v>0.625</v>
      </c>
      <c r="D693" s="19">
        <v>12</v>
      </c>
      <c r="E693" s="19">
        <v>11</v>
      </c>
      <c r="F693" s="19">
        <v>14</v>
      </c>
      <c r="G693" s="5">
        <f>INDEX('Carta Psicrométrica'!B$3:AO$49,MATCH(datos!F693,'Carta Psicrométrica'!A$3:A$49,0),MATCH(datos!E693,'Carta Psicrométrica'!B$2:AO$2,0))</f>
        <v>0</v>
      </c>
      <c r="H693" s="20">
        <v>25</v>
      </c>
      <c r="I693" s="20">
        <v>10</v>
      </c>
      <c r="J693" s="6">
        <v>1024</v>
      </c>
      <c r="K693" s="6">
        <f t="shared" si="89"/>
        <v>768</v>
      </c>
      <c r="L693" s="21">
        <v>11</v>
      </c>
      <c r="M693" s="21">
        <v>11</v>
      </c>
      <c r="N693" s="21">
        <v>10</v>
      </c>
      <c r="O693" s="21">
        <v>10</v>
      </c>
      <c r="P693" s="21">
        <v>11</v>
      </c>
      <c r="Q693" s="22">
        <v>86</v>
      </c>
      <c r="R693" s="22">
        <v>83</v>
      </c>
      <c r="S693" s="23">
        <f t="shared" si="90"/>
        <v>3</v>
      </c>
      <c r="T693" s="22">
        <v>17</v>
      </c>
      <c r="U693" s="22">
        <v>9</v>
      </c>
      <c r="V693" s="24">
        <v>0</v>
      </c>
      <c r="W693" s="24" t="str">
        <f t="shared" si="91"/>
        <v>Calma</v>
      </c>
      <c r="X693" s="24" t="s">
        <v>49</v>
      </c>
      <c r="Y693" s="24">
        <f t="shared" si="88"/>
        <v>247.5</v>
      </c>
      <c r="Z693" s="25">
        <v>0</v>
      </c>
      <c r="AA693" s="25">
        <f t="shared" si="87"/>
        <v>0</v>
      </c>
      <c r="AB693" s="25">
        <f t="shared" ref="AB693:AB756" si="92">Z693*25.4</f>
        <v>0</v>
      </c>
      <c r="AC693" s="25">
        <v>0</v>
      </c>
      <c r="AD693" s="26">
        <v>6</v>
      </c>
      <c r="AE693" s="26" t="s">
        <v>102</v>
      </c>
      <c r="AN693" s="98" t="s">
        <v>170</v>
      </c>
    </row>
    <row r="694" spans="1:40">
      <c r="A694" s="17">
        <v>43147</v>
      </c>
      <c r="B694" s="18">
        <v>0.33333333333333298</v>
      </c>
      <c r="C694" s="18">
        <v>0.625</v>
      </c>
      <c r="D694" s="19">
        <v>12</v>
      </c>
      <c r="E694" s="19">
        <v>14</v>
      </c>
      <c r="F694" s="19">
        <v>14</v>
      </c>
      <c r="G694" s="5">
        <f>INDEX('Carta Psicrométrica'!B$3:AO$49,MATCH(datos!F694,'Carta Psicrométrica'!A$3:A$49,0),MATCH(datos!E694,'Carta Psicrométrica'!B$2:AO$2,0))</f>
        <v>0</v>
      </c>
      <c r="H694" s="20">
        <v>21</v>
      </c>
      <c r="I694" s="20">
        <v>13</v>
      </c>
      <c r="J694" s="6">
        <v>1023</v>
      </c>
      <c r="K694" s="6">
        <f t="shared" si="89"/>
        <v>767.25</v>
      </c>
      <c r="L694" s="21">
        <v>13</v>
      </c>
      <c r="M694" s="21">
        <v>12</v>
      </c>
      <c r="N694" s="21">
        <v>12</v>
      </c>
      <c r="O694" s="21">
        <v>10</v>
      </c>
      <c r="P694" s="21">
        <v>11</v>
      </c>
      <c r="Q694" s="22">
        <v>83</v>
      </c>
      <c r="R694" s="22">
        <v>85</v>
      </c>
      <c r="S694" s="23">
        <f t="shared" si="90"/>
        <v>18.319999999999993</v>
      </c>
      <c r="T694" s="22">
        <v>26</v>
      </c>
      <c r="U694" s="22">
        <v>11</v>
      </c>
      <c r="V694" s="24">
        <v>0</v>
      </c>
      <c r="W694" s="24" t="str">
        <f t="shared" si="91"/>
        <v>Calma</v>
      </c>
      <c r="X694" s="24" t="s">
        <v>53</v>
      </c>
      <c r="Y694" s="24">
        <f t="shared" si="88"/>
        <v>22.5</v>
      </c>
      <c r="Z694" s="25">
        <v>0.8</v>
      </c>
      <c r="AA694" s="25">
        <f t="shared" si="87"/>
        <v>0.137795</v>
      </c>
      <c r="AB694" s="25">
        <f t="shared" si="92"/>
        <v>20.32</v>
      </c>
      <c r="AC694" s="25">
        <v>3.5</v>
      </c>
      <c r="AD694" s="26">
        <v>8</v>
      </c>
      <c r="AE694" s="26" t="s">
        <v>83</v>
      </c>
      <c r="AN694" s="98" t="s">
        <v>172</v>
      </c>
    </row>
    <row r="695" spans="1:40">
      <c r="A695" s="17">
        <v>43148</v>
      </c>
      <c r="B695" s="18">
        <v>0.33333333333333298</v>
      </c>
      <c r="C695" s="18">
        <v>0.625</v>
      </c>
      <c r="D695" s="19">
        <v>10</v>
      </c>
      <c r="E695" s="19">
        <v>12</v>
      </c>
      <c r="F695" s="19">
        <v>12</v>
      </c>
      <c r="G695" s="5">
        <f>INDEX('Carta Psicrométrica'!B$3:AO$49,MATCH(datos!F695,'Carta Psicrométrica'!A$3:A$49,0),MATCH(datos!E695,'Carta Psicrométrica'!B$2:AO$2,0))</f>
        <v>0</v>
      </c>
      <c r="H695" s="20">
        <v>15</v>
      </c>
      <c r="I695" s="20">
        <v>10</v>
      </c>
      <c r="J695" s="6">
        <v>1022</v>
      </c>
      <c r="K695" s="6">
        <f t="shared" si="89"/>
        <v>766.5</v>
      </c>
      <c r="L695" s="21">
        <v>11</v>
      </c>
      <c r="M695" s="21">
        <v>11</v>
      </c>
      <c r="N695" s="21">
        <v>12</v>
      </c>
      <c r="O695" s="21">
        <v>10</v>
      </c>
      <c r="P695" s="21">
        <v>11</v>
      </c>
      <c r="Q695" s="22">
        <v>85</v>
      </c>
      <c r="R695" s="22">
        <v>94</v>
      </c>
      <c r="S695" s="23">
        <f t="shared" si="90"/>
        <v>1.921999999999997</v>
      </c>
      <c r="T695" s="22">
        <v>16</v>
      </c>
      <c r="U695" s="22">
        <v>10</v>
      </c>
      <c r="V695" s="24">
        <v>3</v>
      </c>
      <c r="W695" s="24" t="str">
        <f t="shared" si="91"/>
        <v>Brisa Leve</v>
      </c>
      <c r="X695" s="24" t="s">
        <v>58</v>
      </c>
      <c r="Y695" s="24">
        <f t="shared" si="88"/>
        <v>270</v>
      </c>
      <c r="Z695" s="25">
        <v>0.43</v>
      </c>
      <c r="AA695" s="25">
        <f t="shared" si="87"/>
        <v>0</v>
      </c>
      <c r="AB695" s="25">
        <f t="shared" si="92"/>
        <v>10.921999999999999</v>
      </c>
      <c r="AD695" s="26">
        <v>7</v>
      </c>
      <c r="AE695" s="26" t="s">
        <v>110</v>
      </c>
      <c r="AN695" s="98" t="s">
        <v>153</v>
      </c>
    </row>
    <row r="696" spans="1:40">
      <c r="A696" s="17">
        <v>43149</v>
      </c>
      <c r="B696" s="18">
        <v>0.33333333333333298</v>
      </c>
      <c r="C696" s="18">
        <v>0.625</v>
      </c>
      <c r="D696" s="19">
        <v>10</v>
      </c>
      <c r="E696" s="19">
        <v>11</v>
      </c>
      <c r="F696" s="19">
        <v>12</v>
      </c>
      <c r="G696" s="5">
        <f>INDEX('Carta Psicrométrica'!B$3:AO$49,MATCH(datos!F696,'Carta Psicrométrica'!A$3:A$49,0),MATCH(datos!E696,'Carta Psicrométrica'!B$2:AO$2,0))</f>
        <v>0</v>
      </c>
      <c r="H696" s="20">
        <v>17</v>
      </c>
      <c r="I696" s="20">
        <v>12</v>
      </c>
      <c r="J696" s="6">
        <v>1022</v>
      </c>
      <c r="K696" s="6">
        <f t="shared" si="89"/>
        <v>766.5</v>
      </c>
      <c r="L696" s="21">
        <v>11</v>
      </c>
      <c r="M696" s="21">
        <v>12</v>
      </c>
      <c r="N696" s="21">
        <v>12</v>
      </c>
      <c r="O696" s="21">
        <v>12</v>
      </c>
      <c r="P696" s="21">
        <v>12</v>
      </c>
      <c r="Q696" s="22">
        <v>94</v>
      </c>
      <c r="R696" s="22">
        <v>93</v>
      </c>
      <c r="S696" s="23">
        <f t="shared" si="90"/>
        <v>1</v>
      </c>
      <c r="T696" s="22">
        <v>10</v>
      </c>
      <c r="U696" s="22">
        <v>-10</v>
      </c>
      <c r="V696" s="24">
        <v>0</v>
      </c>
      <c r="W696" s="24" t="str">
        <f t="shared" si="91"/>
        <v>Calma</v>
      </c>
      <c r="X696" s="24" t="s">
        <v>47</v>
      </c>
      <c r="Y696" s="24">
        <f t="shared" si="88"/>
        <v>315</v>
      </c>
      <c r="Z696" s="25">
        <v>0</v>
      </c>
      <c r="AA696" s="25">
        <f t="shared" si="87"/>
        <v>0</v>
      </c>
      <c r="AB696" s="25">
        <f t="shared" si="92"/>
        <v>0</v>
      </c>
      <c r="AC696" s="25">
        <v>0</v>
      </c>
      <c r="AD696" s="26">
        <v>6</v>
      </c>
      <c r="AE696" s="26" t="s">
        <v>96</v>
      </c>
      <c r="AN696" s="98" t="s">
        <v>151</v>
      </c>
    </row>
    <row r="697" spans="1:40">
      <c r="A697" s="17">
        <v>43150</v>
      </c>
      <c r="B697" s="18">
        <v>0.33333333333333298</v>
      </c>
      <c r="C697" s="18">
        <v>0.625</v>
      </c>
      <c r="D697" s="19">
        <v>12</v>
      </c>
      <c r="E697" s="19">
        <v>11</v>
      </c>
      <c r="F697" s="19">
        <v>13</v>
      </c>
      <c r="G697" s="5">
        <f>INDEX('Carta Psicrométrica'!B$3:AO$49,MATCH(datos!F697,'Carta Psicrométrica'!A$3:A$49,0),MATCH(datos!E697,'Carta Psicrométrica'!B$2:AO$2,0))</f>
        <v>0</v>
      </c>
      <c r="H697" s="20">
        <v>22</v>
      </c>
      <c r="I697" s="20">
        <v>12</v>
      </c>
      <c r="J697" s="6">
        <v>1021</v>
      </c>
      <c r="K697" s="6">
        <f t="shared" si="89"/>
        <v>765.75</v>
      </c>
      <c r="L697" s="21">
        <v>11</v>
      </c>
      <c r="M697" s="21">
        <v>11</v>
      </c>
      <c r="N697" s="21">
        <v>12</v>
      </c>
      <c r="O697" s="21">
        <v>12</v>
      </c>
      <c r="P697" s="21">
        <v>12</v>
      </c>
      <c r="Q697" s="22">
        <v>93</v>
      </c>
      <c r="R697" s="22">
        <v>90</v>
      </c>
      <c r="S697" s="23">
        <f t="shared" si="90"/>
        <v>3</v>
      </c>
      <c r="T697" s="22">
        <v>17</v>
      </c>
      <c r="U697" s="22">
        <v>10</v>
      </c>
      <c r="V697" s="24">
        <v>0</v>
      </c>
      <c r="W697" s="24" t="str">
        <f t="shared" si="91"/>
        <v>Calma</v>
      </c>
      <c r="X697" s="24" t="s">
        <v>49</v>
      </c>
      <c r="Y697" s="24">
        <f t="shared" si="88"/>
        <v>247.5</v>
      </c>
      <c r="Z697" s="25">
        <v>0</v>
      </c>
      <c r="AA697" s="25">
        <f t="shared" si="87"/>
        <v>0</v>
      </c>
      <c r="AB697" s="25">
        <f t="shared" si="92"/>
        <v>0</v>
      </c>
      <c r="AC697" s="25">
        <v>0</v>
      </c>
      <c r="AD697" s="26">
        <v>8</v>
      </c>
      <c r="AE697" s="26" t="s">
        <v>88</v>
      </c>
      <c r="AN697" s="98" t="s">
        <v>149</v>
      </c>
    </row>
    <row r="698" spans="1:40">
      <c r="A698" s="17">
        <v>43151</v>
      </c>
      <c r="B698" s="18">
        <v>0.33333333333333298</v>
      </c>
      <c r="C698" s="18">
        <v>0.625</v>
      </c>
      <c r="D698" s="19">
        <v>11</v>
      </c>
      <c r="E698" s="19">
        <v>10</v>
      </c>
      <c r="F698" s="19">
        <v>14</v>
      </c>
      <c r="G698" s="5">
        <f>INDEX('Carta Psicrométrica'!B$3:AO$49,MATCH(datos!F698,'Carta Psicrométrica'!A$3:A$49,0),MATCH(datos!E698,'Carta Psicrométrica'!B$2:AO$2,0))</f>
        <v>1</v>
      </c>
      <c r="H698" s="20">
        <v>35</v>
      </c>
      <c r="I698" s="20">
        <v>11</v>
      </c>
      <c r="K698" s="6">
        <f t="shared" si="89"/>
        <v>0</v>
      </c>
      <c r="L698" s="21">
        <v>10</v>
      </c>
      <c r="M698" s="21">
        <v>11</v>
      </c>
      <c r="N698" s="21">
        <v>12</v>
      </c>
      <c r="O698" s="21">
        <v>12</v>
      </c>
      <c r="P698" s="21">
        <v>12</v>
      </c>
      <c r="Q698" s="22">
        <v>90</v>
      </c>
      <c r="R698" s="22">
        <v>85</v>
      </c>
      <c r="S698" s="23">
        <f t="shared" si="90"/>
        <v>5</v>
      </c>
      <c r="T698" s="22">
        <v>16</v>
      </c>
      <c r="U698" s="22">
        <v>8</v>
      </c>
      <c r="V698" s="24">
        <v>3</v>
      </c>
      <c r="W698" s="24" t="str">
        <f t="shared" si="91"/>
        <v>Brisa Leve</v>
      </c>
      <c r="X698" s="24" t="s">
        <v>49</v>
      </c>
      <c r="Y698" s="24">
        <f t="shared" si="88"/>
        <v>247.5</v>
      </c>
      <c r="Z698" s="25">
        <v>0</v>
      </c>
      <c r="AA698" s="25">
        <f t="shared" si="87"/>
        <v>0</v>
      </c>
      <c r="AB698" s="25">
        <f t="shared" si="92"/>
        <v>0</v>
      </c>
      <c r="AC698" s="25">
        <v>0</v>
      </c>
      <c r="AD698" s="26">
        <v>4</v>
      </c>
      <c r="AE698" s="26" t="s">
        <v>83</v>
      </c>
      <c r="AN698" s="98" t="s">
        <v>152</v>
      </c>
    </row>
    <row r="699" spans="1:40">
      <c r="A699" s="17">
        <v>43152</v>
      </c>
      <c r="B699" s="18">
        <v>0.33333333333333298</v>
      </c>
      <c r="C699" s="18">
        <v>0.625</v>
      </c>
      <c r="D699" s="19">
        <v>8</v>
      </c>
      <c r="E699" s="19">
        <v>3</v>
      </c>
      <c r="F699" s="19">
        <v>9</v>
      </c>
      <c r="G699" s="5">
        <f>INDEX('Carta Psicrométrica'!B$3:AO$49,MATCH(datos!F699,'Carta Psicrométrica'!A$3:A$49,0),MATCH(datos!E699,'Carta Psicrométrica'!B$2:AO$2,0))</f>
        <v>60</v>
      </c>
      <c r="H699" s="20">
        <v>20</v>
      </c>
      <c r="I699" s="20">
        <v>5</v>
      </c>
      <c r="J699" s="6">
        <v>1023</v>
      </c>
      <c r="K699" s="6">
        <f t="shared" si="89"/>
        <v>767.25</v>
      </c>
      <c r="L699" s="21">
        <v>10</v>
      </c>
      <c r="M699" s="21">
        <v>11</v>
      </c>
      <c r="N699" s="21">
        <v>11</v>
      </c>
      <c r="O699" s="21">
        <v>11</v>
      </c>
      <c r="P699" s="21">
        <v>12</v>
      </c>
      <c r="Q699" s="22">
        <v>85</v>
      </c>
      <c r="R699" s="22">
        <v>82</v>
      </c>
      <c r="S699" s="23">
        <f t="shared" si="90"/>
        <v>3</v>
      </c>
      <c r="T699" s="22">
        <v>16</v>
      </c>
      <c r="U699" s="22">
        <v>6</v>
      </c>
      <c r="V699" s="24">
        <v>0</v>
      </c>
      <c r="W699" s="24" t="str">
        <f t="shared" si="91"/>
        <v>Calma</v>
      </c>
      <c r="X699" s="24" t="s">
        <v>60</v>
      </c>
      <c r="Y699" s="24">
        <f t="shared" si="88"/>
        <v>292.5</v>
      </c>
      <c r="Z699" s="25">
        <v>0</v>
      </c>
      <c r="AA699" s="25">
        <f t="shared" si="87"/>
        <v>0</v>
      </c>
      <c r="AB699" s="25">
        <f t="shared" si="92"/>
        <v>0</v>
      </c>
      <c r="AC699" s="25">
        <v>0</v>
      </c>
      <c r="AD699" s="26">
        <v>8</v>
      </c>
      <c r="AE699" s="26" t="s">
        <v>93</v>
      </c>
      <c r="AN699" s="98" t="s">
        <v>149</v>
      </c>
    </row>
    <row r="700" spans="1:40">
      <c r="A700" s="17">
        <v>43153</v>
      </c>
      <c r="B700" s="18">
        <v>0.33333333333333298</v>
      </c>
      <c r="C700" s="18">
        <v>0.625</v>
      </c>
      <c r="D700" s="19">
        <v>6</v>
      </c>
      <c r="E700" s="19">
        <v>5</v>
      </c>
      <c r="F700" s="19">
        <v>7</v>
      </c>
      <c r="G700" s="5">
        <f>INDEX('Carta Psicrométrica'!B$3:AO$49,MATCH(datos!F700,'Carta Psicrométrica'!A$3:A$49,0),MATCH(datos!E700,'Carta Psicrométrica'!B$2:AO$2,0))</f>
        <v>30</v>
      </c>
      <c r="H700" s="20">
        <v>30</v>
      </c>
      <c r="I700" s="20">
        <v>9</v>
      </c>
      <c r="J700" s="6">
        <v>1026</v>
      </c>
      <c r="K700" s="6">
        <f t="shared" si="89"/>
        <v>769.5</v>
      </c>
      <c r="L700" s="21">
        <v>4</v>
      </c>
      <c r="M700" s="21">
        <v>9</v>
      </c>
      <c r="N700" s="21">
        <v>10</v>
      </c>
      <c r="O700" s="21">
        <v>10</v>
      </c>
      <c r="P700" s="21">
        <v>12</v>
      </c>
      <c r="Q700" s="22">
        <v>82</v>
      </c>
      <c r="R700" s="22">
        <v>79</v>
      </c>
      <c r="S700" s="23">
        <f t="shared" si="90"/>
        <v>3</v>
      </c>
      <c r="T700" s="22">
        <v>13</v>
      </c>
      <c r="U700" s="22">
        <v>10</v>
      </c>
      <c r="V700" s="24">
        <v>0</v>
      </c>
      <c r="W700" s="24" t="str">
        <f t="shared" si="91"/>
        <v>Calma</v>
      </c>
      <c r="X700" s="24" t="s">
        <v>68</v>
      </c>
      <c r="Y700" s="24">
        <f t="shared" si="88"/>
        <v>180</v>
      </c>
      <c r="Z700" s="25">
        <v>0</v>
      </c>
      <c r="AA700" s="25">
        <f t="shared" si="87"/>
        <v>0</v>
      </c>
      <c r="AB700" s="25">
        <f t="shared" si="92"/>
        <v>0</v>
      </c>
      <c r="AC700" s="25">
        <v>0</v>
      </c>
      <c r="AD700" s="26">
        <v>0</v>
      </c>
      <c r="AN700" s="98" t="s">
        <v>152</v>
      </c>
    </row>
    <row r="701" spans="1:40">
      <c r="A701" s="17">
        <v>43154</v>
      </c>
      <c r="B701" s="18">
        <v>0.33333333333333298</v>
      </c>
      <c r="C701" s="18">
        <v>0.625</v>
      </c>
      <c r="D701" s="19">
        <v>10</v>
      </c>
      <c r="E701" s="19">
        <v>5</v>
      </c>
      <c r="F701" s="19">
        <v>7</v>
      </c>
      <c r="G701" s="5">
        <f>INDEX('Carta Psicrométrica'!B$3:AO$49,MATCH(datos!F701,'Carta Psicrométrica'!A$3:A$49,0),MATCH(datos!E701,'Carta Psicrométrica'!B$2:AO$2,0))</f>
        <v>30</v>
      </c>
      <c r="H701" s="20">
        <v>18</v>
      </c>
      <c r="I701" s="20">
        <v>3</v>
      </c>
      <c r="J701" s="6">
        <v>1026</v>
      </c>
      <c r="K701" s="6">
        <f t="shared" si="89"/>
        <v>769.5</v>
      </c>
      <c r="L701" s="21">
        <v>6</v>
      </c>
      <c r="M701" s="21">
        <v>8</v>
      </c>
      <c r="N701" s="21">
        <v>9</v>
      </c>
      <c r="O701" s="21">
        <v>10</v>
      </c>
      <c r="P701" s="21">
        <v>13</v>
      </c>
      <c r="Q701" s="22">
        <v>79</v>
      </c>
      <c r="R701" s="22">
        <v>77</v>
      </c>
      <c r="S701" s="23">
        <f t="shared" si="90"/>
        <v>2</v>
      </c>
      <c r="T701" s="22">
        <v>11</v>
      </c>
      <c r="U701" s="22">
        <v>-3</v>
      </c>
      <c r="V701" s="24">
        <v>0</v>
      </c>
      <c r="W701" s="24" t="str">
        <f t="shared" si="91"/>
        <v>Calma</v>
      </c>
      <c r="X701" s="24" t="s">
        <v>66</v>
      </c>
      <c r="Y701" s="24">
        <f t="shared" si="88"/>
        <v>225</v>
      </c>
      <c r="Z701" s="25">
        <v>0</v>
      </c>
      <c r="AA701" s="25">
        <f t="shared" si="87"/>
        <v>0</v>
      </c>
      <c r="AB701" s="25">
        <f t="shared" si="92"/>
        <v>0</v>
      </c>
      <c r="AC701" s="25">
        <v>0</v>
      </c>
      <c r="AD701" s="26">
        <v>0</v>
      </c>
      <c r="AN701" s="98" t="s">
        <v>154</v>
      </c>
    </row>
    <row r="702" spans="1:40">
      <c r="A702" s="17">
        <v>43155</v>
      </c>
      <c r="B702" s="18">
        <v>0.33333333333333298</v>
      </c>
      <c r="C702" s="18">
        <v>0.625</v>
      </c>
      <c r="D702" s="19">
        <v>6</v>
      </c>
      <c r="E702" s="19">
        <v>4</v>
      </c>
      <c r="F702" s="19">
        <v>7</v>
      </c>
      <c r="G702" s="5">
        <f>INDEX('Carta Psicrométrica'!B$3:AO$49,MATCH(datos!F702,'Carta Psicrométrica'!A$3:A$49,0),MATCH(datos!E702,'Carta Psicrométrica'!B$2:AO$2,0))</f>
        <v>44</v>
      </c>
      <c r="H702" s="20">
        <v>13</v>
      </c>
      <c r="I702" s="20">
        <v>3</v>
      </c>
      <c r="J702" s="6">
        <v>1027</v>
      </c>
      <c r="K702" s="6">
        <f t="shared" si="89"/>
        <v>770.25</v>
      </c>
      <c r="L702" s="21">
        <v>7.5</v>
      </c>
      <c r="M702" s="21">
        <v>8</v>
      </c>
      <c r="N702" s="21">
        <v>8.5</v>
      </c>
      <c r="O702" s="21">
        <v>10</v>
      </c>
      <c r="P702" s="21">
        <v>11.5</v>
      </c>
      <c r="Q702" s="22">
        <v>77</v>
      </c>
      <c r="R702" s="22">
        <v>73</v>
      </c>
      <c r="S702" s="23">
        <f t="shared" si="90"/>
        <v>4</v>
      </c>
      <c r="T702" s="22">
        <v>13</v>
      </c>
      <c r="U702" s="22">
        <v>3</v>
      </c>
      <c r="W702" s="24" t="str">
        <f t="shared" si="91"/>
        <v>Calma</v>
      </c>
      <c r="X702" s="24" t="s">
        <v>58</v>
      </c>
      <c r="Y702" s="24">
        <f t="shared" si="88"/>
        <v>270</v>
      </c>
      <c r="Z702" s="25">
        <v>0</v>
      </c>
      <c r="AA702" s="25">
        <f t="shared" si="87"/>
        <v>0</v>
      </c>
      <c r="AB702" s="25">
        <f t="shared" si="92"/>
        <v>0</v>
      </c>
      <c r="AC702" s="25">
        <v>0</v>
      </c>
      <c r="AD702" s="26">
        <v>0</v>
      </c>
      <c r="AN702" s="98" t="s">
        <v>173</v>
      </c>
    </row>
    <row r="703" spans="1:40">
      <c r="A703" s="17">
        <v>43156</v>
      </c>
      <c r="B703" s="18">
        <v>0.33333333333333298</v>
      </c>
      <c r="C703" s="18">
        <v>0.625</v>
      </c>
      <c r="D703" s="19">
        <v>2</v>
      </c>
      <c r="E703" s="19">
        <v>2</v>
      </c>
      <c r="F703" s="19">
        <v>5</v>
      </c>
      <c r="G703" s="5">
        <f>INDEX('Carta Psicrométrica'!B$3:AO$49,MATCH(datos!F703,'Carta Psicrométrica'!A$3:A$49,0),MATCH(datos!E703,'Carta Psicrométrica'!B$2:AO$2,0))</f>
        <v>68</v>
      </c>
      <c r="H703" s="20">
        <v>4</v>
      </c>
      <c r="I703" s="20">
        <v>5</v>
      </c>
      <c r="J703" s="6">
        <v>1029</v>
      </c>
      <c r="K703" s="6">
        <f t="shared" si="89"/>
        <v>771.75</v>
      </c>
      <c r="L703" s="21">
        <v>4</v>
      </c>
      <c r="M703" s="21">
        <v>6</v>
      </c>
      <c r="N703" s="21">
        <v>3</v>
      </c>
      <c r="O703" s="21">
        <v>9</v>
      </c>
      <c r="P703" s="21">
        <v>12</v>
      </c>
      <c r="Q703" s="22">
        <v>73</v>
      </c>
      <c r="R703" s="22">
        <v>71</v>
      </c>
      <c r="S703" s="23">
        <f t="shared" si="90"/>
        <v>2</v>
      </c>
      <c r="T703" s="22">
        <v>0</v>
      </c>
      <c r="U703" s="22">
        <v>-1</v>
      </c>
      <c r="V703" s="24">
        <v>0</v>
      </c>
      <c r="W703" s="24" t="str">
        <f t="shared" si="91"/>
        <v>Calma</v>
      </c>
      <c r="X703" s="24" t="s">
        <v>66</v>
      </c>
      <c r="Y703" s="24">
        <f t="shared" si="88"/>
        <v>225</v>
      </c>
      <c r="Z703" s="25">
        <v>0</v>
      </c>
      <c r="AA703" s="25">
        <f t="shared" si="87"/>
        <v>0</v>
      </c>
      <c r="AB703" s="25">
        <f t="shared" si="92"/>
        <v>0</v>
      </c>
      <c r="AC703" s="25">
        <v>0</v>
      </c>
      <c r="AD703" s="26">
        <v>0</v>
      </c>
      <c r="AN703" s="98" t="s">
        <v>174</v>
      </c>
    </row>
    <row r="704" spans="1:40">
      <c r="A704" s="17">
        <v>43157</v>
      </c>
      <c r="B704" s="18">
        <v>0.33333333333333298</v>
      </c>
      <c r="C704" s="18">
        <v>0.625</v>
      </c>
      <c r="D704" s="19">
        <v>2</v>
      </c>
      <c r="E704" s="19">
        <v>2</v>
      </c>
      <c r="F704" s="19">
        <v>5</v>
      </c>
      <c r="G704" s="5">
        <f>INDEX('Carta Psicrométrica'!B$3:AO$49,MATCH(datos!F704,'Carta Psicrométrica'!A$3:A$49,0),MATCH(datos!E704,'Carta Psicrométrica'!B$2:AO$2,0))</f>
        <v>68</v>
      </c>
      <c r="H704" s="20">
        <v>13</v>
      </c>
      <c r="I704" s="20">
        <v>0</v>
      </c>
      <c r="J704" s="6">
        <v>1029</v>
      </c>
      <c r="K704" s="6">
        <f t="shared" si="89"/>
        <v>771.75</v>
      </c>
      <c r="L704" s="21">
        <v>4</v>
      </c>
      <c r="M704" s="21">
        <v>6</v>
      </c>
      <c r="N704" s="21">
        <v>8</v>
      </c>
      <c r="O704" s="21">
        <v>9</v>
      </c>
      <c r="P704" s="21">
        <v>11</v>
      </c>
      <c r="Q704" s="22">
        <v>71</v>
      </c>
      <c r="R704" s="22">
        <v>64</v>
      </c>
      <c r="S704" s="23">
        <f t="shared" si="90"/>
        <v>7</v>
      </c>
      <c r="T704" s="22">
        <v>11</v>
      </c>
      <c r="U704" s="22">
        <v>-2</v>
      </c>
      <c r="V704" s="24">
        <v>0</v>
      </c>
      <c r="W704" s="24" t="str">
        <f t="shared" si="91"/>
        <v>Calma</v>
      </c>
      <c r="X704" s="24" t="s">
        <v>58</v>
      </c>
      <c r="Y704" s="24">
        <f t="shared" si="88"/>
        <v>270</v>
      </c>
      <c r="Z704" s="25">
        <v>0</v>
      </c>
      <c r="AA704" s="25">
        <f t="shared" si="87"/>
        <v>0</v>
      </c>
      <c r="AB704" s="25">
        <f t="shared" si="92"/>
        <v>0</v>
      </c>
      <c r="AC704" s="25">
        <v>0</v>
      </c>
      <c r="AD704" s="26">
        <v>0</v>
      </c>
      <c r="AN704" s="98" t="s">
        <v>158</v>
      </c>
    </row>
    <row r="705" spans="1:40">
      <c r="A705" s="17">
        <v>43158</v>
      </c>
      <c r="B705" s="18">
        <v>0.33333333333333298</v>
      </c>
      <c r="C705" s="18">
        <v>0.625</v>
      </c>
      <c r="D705" s="19">
        <v>6</v>
      </c>
      <c r="E705" s="19">
        <v>1</v>
      </c>
      <c r="F705" s="19">
        <v>8</v>
      </c>
      <c r="G705" s="5">
        <f>INDEX('Carta Psicrométrica'!B$3:AO$49,MATCH(datos!F705,'Carta Psicrométrica'!A$3:A$49,0),MATCH(datos!E705,'Carta Psicrométrica'!B$2:AO$2,0))</f>
        <v>86</v>
      </c>
      <c r="H705" s="20">
        <v>23</v>
      </c>
      <c r="I705" s="20">
        <v>1</v>
      </c>
      <c r="J705" s="6">
        <v>1029</v>
      </c>
      <c r="K705" s="6">
        <f t="shared" si="89"/>
        <v>771.75</v>
      </c>
      <c r="L705" s="21">
        <v>5</v>
      </c>
      <c r="M705" s="21">
        <v>6</v>
      </c>
      <c r="N705" s="21">
        <v>8</v>
      </c>
      <c r="O705" s="21">
        <v>9</v>
      </c>
      <c r="P705" s="21">
        <v>12</v>
      </c>
      <c r="Q705" s="22">
        <v>64</v>
      </c>
      <c r="R705" s="22">
        <v>60</v>
      </c>
      <c r="S705" s="23">
        <f t="shared" si="90"/>
        <v>4</v>
      </c>
      <c r="T705" s="22">
        <v>15</v>
      </c>
      <c r="U705" s="22">
        <v>1</v>
      </c>
      <c r="V705" s="24">
        <v>0</v>
      </c>
      <c r="W705" s="24" t="str">
        <f t="shared" si="91"/>
        <v>Calma</v>
      </c>
      <c r="X705" s="24" t="s">
        <v>60</v>
      </c>
      <c r="Y705" s="24">
        <f t="shared" si="88"/>
        <v>292.5</v>
      </c>
      <c r="Z705" s="25">
        <v>0</v>
      </c>
      <c r="AA705" s="25">
        <f t="shared" si="87"/>
        <v>0</v>
      </c>
      <c r="AB705" s="25">
        <f t="shared" si="92"/>
        <v>0</v>
      </c>
      <c r="AC705" s="25">
        <v>0</v>
      </c>
      <c r="AD705" s="26">
        <v>4</v>
      </c>
      <c r="AE705" s="26" t="s">
        <v>83</v>
      </c>
      <c r="AN705" s="98" t="s">
        <v>158</v>
      </c>
    </row>
    <row r="706" spans="1:40">
      <c r="A706" s="17">
        <v>43159</v>
      </c>
      <c r="B706" s="18">
        <v>0.33333333333333298</v>
      </c>
      <c r="C706" s="18">
        <v>0.625</v>
      </c>
      <c r="D706" s="19">
        <v>8</v>
      </c>
      <c r="E706" s="19">
        <v>8</v>
      </c>
      <c r="F706" s="19">
        <v>11</v>
      </c>
      <c r="G706" s="5">
        <f>INDEX('Carta Psicrométrica'!B$3:AO$49,MATCH(datos!F706,'Carta Psicrométrica'!A$3:A$49,0),MATCH(datos!E706,'Carta Psicrométrica'!B$2:AO$2,0))</f>
        <v>9</v>
      </c>
      <c r="H706" s="20">
        <v>20</v>
      </c>
      <c r="I706" s="20">
        <v>9</v>
      </c>
      <c r="J706" s="6">
        <v>1022</v>
      </c>
      <c r="K706" s="6">
        <f t="shared" si="89"/>
        <v>766.5</v>
      </c>
      <c r="L706" s="21">
        <v>9</v>
      </c>
      <c r="M706" s="21">
        <v>9</v>
      </c>
      <c r="N706" s="21">
        <v>10</v>
      </c>
      <c r="O706" s="21">
        <v>10</v>
      </c>
      <c r="P706" s="21">
        <v>12</v>
      </c>
      <c r="Q706" s="22">
        <v>60</v>
      </c>
      <c r="S706" s="23">
        <f t="shared" si="90"/>
        <v>60</v>
      </c>
      <c r="T706" s="22">
        <v>13</v>
      </c>
      <c r="U706" s="22">
        <v>4</v>
      </c>
      <c r="V706" s="24">
        <v>2</v>
      </c>
      <c r="W706" s="24" t="str">
        <f t="shared" si="91"/>
        <v>Brisa Suave</v>
      </c>
      <c r="X706" s="24" t="s">
        <v>58</v>
      </c>
      <c r="Y706" s="24">
        <f t="shared" si="88"/>
        <v>270</v>
      </c>
      <c r="Z706" s="25">
        <v>0</v>
      </c>
      <c r="AA706" s="25">
        <f t="shared" si="87"/>
        <v>0</v>
      </c>
      <c r="AB706" s="25">
        <f t="shared" si="92"/>
        <v>0</v>
      </c>
      <c r="AC706" s="25">
        <v>0</v>
      </c>
      <c r="AD706" s="26">
        <v>4</v>
      </c>
      <c r="AE706" s="26" t="s">
        <v>97</v>
      </c>
      <c r="AN706" s="98" t="s">
        <v>158</v>
      </c>
    </row>
    <row r="707" spans="1:40">
      <c r="A707" s="17">
        <v>43160</v>
      </c>
      <c r="B707" s="18">
        <v>0.33333333333333298</v>
      </c>
      <c r="C707" s="18">
        <v>0.625</v>
      </c>
      <c r="D707" s="19">
        <v>4</v>
      </c>
      <c r="E707" s="19">
        <v>5</v>
      </c>
      <c r="F707" s="19">
        <v>4</v>
      </c>
      <c r="G707" s="5">
        <f>INDEX('Carta Psicrométrica'!B$3:AO$49,MATCH(datos!F707,'Carta Psicrométrica'!A$3:A$49,0),MATCH(datos!E707,'Carta Psicrométrica'!B$2:AO$2,0))</f>
        <v>5</v>
      </c>
      <c r="H707" s="20">
        <v>17</v>
      </c>
      <c r="I707" s="20">
        <v>1</v>
      </c>
      <c r="J707" s="6">
        <v>1030</v>
      </c>
      <c r="K707" s="6">
        <f t="shared" si="89"/>
        <v>772.5</v>
      </c>
      <c r="L707" s="21">
        <v>6</v>
      </c>
      <c r="M707" s="21">
        <v>7</v>
      </c>
      <c r="N707" s="21">
        <v>8</v>
      </c>
      <c r="O707" s="21">
        <v>9</v>
      </c>
      <c r="P707" s="21">
        <v>11</v>
      </c>
      <c r="Q707" s="22">
        <v>100</v>
      </c>
      <c r="R707" s="22">
        <v>94</v>
      </c>
      <c r="S707" s="23">
        <f t="shared" si="90"/>
        <v>6</v>
      </c>
      <c r="T707" s="22">
        <v>20</v>
      </c>
      <c r="U707" s="22">
        <v>2</v>
      </c>
      <c r="V707" s="24">
        <v>1</v>
      </c>
      <c r="W707" s="24" t="str">
        <f t="shared" si="91"/>
        <v>Ventolina</v>
      </c>
      <c r="X707" s="24" t="s">
        <v>58</v>
      </c>
      <c r="Y707" s="24">
        <f t="shared" si="88"/>
        <v>270</v>
      </c>
      <c r="Z707" s="25">
        <v>0</v>
      </c>
      <c r="AA707" s="25">
        <f t="shared" si="87"/>
        <v>0</v>
      </c>
      <c r="AB707" s="25">
        <f t="shared" si="92"/>
        <v>0</v>
      </c>
      <c r="AC707" s="25">
        <v>0</v>
      </c>
      <c r="AD707" s="26">
        <v>1</v>
      </c>
      <c r="AE707" s="26" t="s">
        <v>95</v>
      </c>
      <c r="AN707" s="98" t="s">
        <v>158</v>
      </c>
    </row>
    <row r="708" spans="1:40">
      <c r="A708" s="17">
        <v>43161</v>
      </c>
      <c r="B708" s="18">
        <v>0.33333333333333298</v>
      </c>
      <c r="C708" s="18">
        <v>0.625</v>
      </c>
      <c r="D708" s="19">
        <v>9</v>
      </c>
      <c r="E708" s="19">
        <v>6</v>
      </c>
      <c r="F708" s="19">
        <v>10</v>
      </c>
      <c r="G708" s="5">
        <f>INDEX('Carta Psicrométrica'!B$3:AO$49,MATCH(datos!F708,'Carta Psicrométrica'!A$3:A$49,0),MATCH(datos!E708,'Carta Psicrométrica'!B$2:AO$2,0))</f>
        <v>27</v>
      </c>
      <c r="H708" s="20">
        <v>19</v>
      </c>
      <c r="I708" s="20">
        <v>4</v>
      </c>
      <c r="J708" s="6">
        <v>1030</v>
      </c>
      <c r="K708" s="6">
        <f t="shared" si="89"/>
        <v>772.5</v>
      </c>
      <c r="L708" s="21">
        <v>5</v>
      </c>
      <c r="M708" s="21">
        <v>7</v>
      </c>
      <c r="N708" s="21">
        <v>8</v>
      </c>
      <c r="O708" s="21">
        <v>10</v>
      </c>
      <c r="P708" s="21">
        <v>11</v>
      </c>
      <c r="Q708" s="22">
        <v>94</v>
      </c>
      <c r="R708" s="22">
        <v>91</v>
      </c>
      <c r="S708" s="23">
        <f t="shared" si="90"/>
        <v>3</v>
      </c>
      <c r="T708" s="22">
        <v>13</v>
      </c>
      <c r="U708" s="22">
        <v>1</v>
      </c>
      <c r="V708" s="24">
        <v>0</v>
      </c>
      <c r="W708" s="24" t="str">
        <f t="shared" si="91"/>
        <v>Calma</v>
      </c>
      <c r="X708" s="24" t="s">
        <v>66</v>
      </c>
      <c r="Y708" s="24">
        <f t="shared" si="88"/>
        <v>225</v>
      </c>
      <c r="Z708" s="25">
        <v>0</v>
      </c>
      <c r="AA708" s="25">
        <f t="shared" si="87"/>
        <v>0</v>
      </c>
      <c r="AB708" s="25">
        <f t="shared" si="92"/>
        <v>0</v>
      </c>
      <c r="AC708" s="25">
        <v>0</v>
      </c>
      <c r="AD708" s="26">
        <v>0</v>
      </c>
      <c r="AN708" s="98" t="s">
        <v>114</v>
      </c>
    </row>
    <row r="709" spans="1:40">
      <c r="A709" s="17">
        <v>43162</v>
      </c>
      <c r="B709" s="18">
        <v>0.33333333333333298</v>
      </c>
      <c r="C709" s="18">
        <v>0.625</v>
      </c>
      <c r="G709" s="5" t="e">
        <f>INDEX('Carta Psicrométrica'!B$3:AO$49,MATCH(datos!F709,'Carta Psicrométrica'!A$3:A$49,0),MATCH(datos!E709,'Carta Psicrométrica'!B$2:AO$2,0))</f>
        <v>#N/A</v>
      </c>
      <c r="K709" s="6">
        <f t="shared" si="89"/>
        <v>0</v>
      </c>
      <c r="S709" s="23">
        <f t="shared" si="90"/>
        <v>0</v>
      </c>
      <c r="W709" s="24" t="str">
        <f t="shared" si="91"/>
        <v>Calma</v>
      </c>
      <c r="Y709" s="24" t="str">
        <f t="shared" si="88"/>
        <v>N/A</v>
      </c>
      <c r="AA709" s="25">
        <f t="shared" si="87"/>
        <v>0</v>
      </c>
      <c r="AB709" s="25">
        <f t="shared" si="92"/>
        <v>0</v>
      </c>
    </row>
    <row r="710" spans="1:40">
      <c r="A710" s="17">
        <v>43163</v>
      </c>
      <c r="B710" s="18">
        <v>0.33333333333333298</v>
      </c>
      <c r="C710" s="18">
        <v>0.625</v>
      </c>
      <c r="G710" s="5" t="e">
        <f>INDEX('Carta Psicrométrica'!B$3:AO$49,MATCH(datos!F710,'Carta Psicrométrica'!A$3:A$49,0),MATCH(datos!E710,'Carta Psicrométrica'!B$2:AO$2,0))</f>
        <v>#N/A</v>
      </c>
      <c r="K710" s="6">
        <f t="shared" si="89"/>
        <v>0</v>
      </c>
      <c r="S710" s="23">
        <f t="shared" si="90"/>
        <v>0</v>
      </c>
      <c r="W710" s="24" t="str">
        <f t="shared" si="91"/>
        <v>Calma</v>
      </c>
      <c r="Y710" s="24" t="str">
        <f t="shared" si="88"/>
        <v>N/A</v>
      </c>
      <c r="AA710" s="25">
        <f t="shared" si="87"/>
        <v>0</v>
      </c>
      <c r="AB710" s="25">
        <f t="shared" si="92"/>
        <v>0</v>
      </c>
    </row>
    <row r="711" spans="1:40">
      <c r="A711" s="17">
        <v>43164</v>
      </c>
      <c r="B711" s="18">
        <v>0.33333333333333298</v>
      </c>
      <c r="C711" s="18">
        <v>0.625</v>
      </c>
      <c r="D711" s="19">
        <v>9</v>
      </c>
      <c r="E711" s="19">
        <v>5</v>
      </c>
      <c r="F711" s="19">
        <v>10</v>
      </c>
      <c r="G711" s="5">
        <f>INDEX('Carta Psicrométrica'!B$3:AO$49,MATCH(datos!F711,'Carta Psicrométrica'!A$3:A$49,0),MATCH(datos!E711,'Carta Psicrométrica'!B$2:AO$2,0))</f>
        <v>38</v>
      </c>
      <c r="H711" s="20">
        <v>23</v>
      </c>
      <c r="I711" s="20">
        <v>6</v>
      </c>
      <c r="J711" s="6">
        <v>1027</v>
      </c>
      <c r="K711" s="6">
        <f t="shared" si="89"/>
        <v>770.25</v>
      </c>
      <c r="L711" s="21">
        <v>8</v>
      </c>
      <c r="M711" s="21">
        <v>9</v>
      </c>
      <c r="N711" s="21">
        <v>10</v>
      </c>
      <c r="O711" s="21">
        <v>10</v>
      </c>
      <c r="P711" s="21">
        <v>11</v>
      </c>
      <c r="Q711" s="22">
        <v>91</v>
      </c>
      <c r="R711" s="22">
        <v>74</v>
      </c>
      <c r="S711" s="23">
        <f t="shared" si="90"/>
        <v>17</v>
      </c>
      <c r="T711" s="22">
        <v>20</v>
      </c>
      <c r="U711" s="22">
        <v>5</v>
      </c>
      <c r="V711" s="24">
        <v>5</v>
      </c>
      <c r="W711" s="24" t="str">
        <f t="shared" si="91"/>
        <v>Brisa Fresca</v>
      </c>
      <c r="X711" s="24" t="s">
        <v>47</v>
      </c>
      <c r="Y711" s="24">
        <f t="shared" si="88"/>
        <v>315</v>
      </c>
      <c r="Z711" s="25">
        <v>0</v>
      </c>
      <c r="AA711" s="25">
        <f t="shared" si="87"/>
        <v>0</v>
      </c>
      <c r="AB711" s="25">
        <f t="shared" si="92"/>
        <v>0</v>
      </c>
      <c r="AC711" s="25">
        <v>0</v>
      </c>
      <c r="AD711" s="26">
        <v>3</v>
      </c>
      <c r="AE711" s="26" t="s">
        <v>96</v>
      </c>
      <c r="AN711" s="98" t="s">
        <v>175</v>
      </c>
    </row>
    <row r="712" spans="1:40">
      <c r="A712" s="17">
        <v>43165</v>
      </c>
      <c r="B712" s="18">
        <v>0.33333333333333298</v>
      </c>
      <c r="C712" s="18">
        <v>0.625</v>
      </c>
      <c r="D712" s="19">
        <v>9</v>
      </c>
      <c r="E712" s="19">
        <v>5</v>
      </c>
      <c r="F712" s="19">
        <v>11</v>
      </c>
      <c r="G712" s="5">
        <f>INDEX('Carta Psicrométrica'!B$3:AO$49,MATCH(datos!F712,'Carta Psicrométrica'!A$3:A$49,0),MATCH(datos!E712,'Carta Psicrométrica'!B$2:AO$2,0))</f>
        <v>41</v>
      </c>
      <c r="H712" s="20">
        <v>22</v>
      </c>
      <c r="I712" s="20">
        <v>10</v>
      </c>
      <c r="J712" s="6">
        <v>1028</v>
      </c>
      <c r="K712" s="6">
        <f t="shared" si="89"/>
        <v>771</v>
      </c>
      <c r="L712" s="21">
        <v>7</v>
      </c>
      <c r="M712" s="21">
        <v>9</v>
      </c>
      <c r="N712" s="21">
        <v>9</v>
      </c>
      <c r="O712" s="21">
        <v>10</v>
      </c>
      <c r="P712" s="21">
        <v>11</v>
      </c>
      <c r="Q712" s="22">
        <v>74</v>
      </c>
      <c r="R712" s="22">
        <v>70</v>
      </c>
      <c r="S712" s="23">
        <f t="shared" si="90"/>
        <v>4</v>
      </c>
      <c r="T712" s="22">
        <v>11</v>
      </c>
      <c r="U712" s="22">
        <v>4</v>
      </c>
      <c r="V712" s="24">
        <v>3</v>
      </c>
      <c r="W712" s="24" t="str">
        <f t="shared" si="91"/>
        <v>Brisa Leve</v>
      </c>
      <c r="X712" s="24" t="s">
        <v>47</v>
      </c>
      <c r="Y712" s="24">
        <f t="shared" si="88"/>
        <v>315</v>
      </c>
      <c r="Z712" s="25">
        <v>0</v>
      </c>
      <c r="AA712" s="25">
        <f t="shared" si="87"/>
        <v>0</v>
      </c>
      <c r="AB712" s="25">
        <f t="shared" si="92"/>
        <v>0</v>
      </c>
      <c r="AC712" s="25">
        <v>0</v>
      </c>
      <c r="AD712" s="26">
        <v>7</v>
      </c>
      <c r="AE712" s="26" t="s">
        <v>110</v>
      </c>
      <c r="AN712" s="98" t="s">
        <v>165</v>
      </c>
    </row>
    <row r="713" spans="1:40">
      <c r="A713" s="17">
        <v>43166</v>
      </c>
      <c r="B713" s="18">
        <v>0.33333333333333298</v>
      </c>
      <c r="C713" s="18">
        <v>0.625</v>
      </c>
      <c r="D713" s="19">
        <v>8</v>
      </c>
      <c r="E713" s="19">
        <v>4</v>
      </c>
      <c r="F713" s="19">
        <v>9</v>
      </c>
      <c r="G713" s="5">
        <f>INDEX('Carta Psicrométrica'!B$3:AO$49,MATCH(datos!F713,'Carta Psicrométrica'!A$3:A$49,0),MATCH(datos!E713,'Carta Psicrométrica'!B$2:AO$2,0))</f>
        <v>48</v>
      </c>
      <c r="H713" s="20">
        <v>32</v>
      </c>
      <c r="I713" s="20">
        <v>9</v>
      </c>
      <c r="J713" s="6">
        <v>1028</v>
      </c>
      <c r="K713" s="6">
        <f t="shared" si="89"/>
        <v>771</v>
      </c>
      <c r="L713" s="21">
        <v>8</v>
      </c>
      <c r="M713" s="21">
        <v>9</v>
      </c>
      <c r="N713" s="21">
        <v>9</v>
      </c>
      <c r="O713" s="21">
        <v>10</v>
      </c>
      <c r="P713" s="21">
        <v>11</v>
      </c>
      <c r="Q713" s="22">
        <v>70</v>
      </c>
      <c r="R713" s="22">
        <v>64</v>
      </c>
      <c r="S713" s="23">
        <f t="shared" si="90"/>
        <v>6</v>
      </c>
      <c r="T713" s="22">
        <v>27</v>
      </c>
      <c r="U713" s="22">
        <v>12</v>
      </c>
      <c r="V713" s="24">
        <v>1</v>
      </c>
      <c r="W713" s="24" t="str">
        <f t="shared" si="91"/>
        <v>Ventolina</v>
      </c>
      <c r="X713" s="24" t="s">
        <v>47</v>
      </c>
      <c r="Y713" s="24">
        <f t="shared" si="88"/>
        <v>315</v>
      </c>
      <c r="Z713" s="25">
        <v>0</v>
      </c>
      <c r="AA713" s="25">
        <f t="shared" si="87"/>
        <v>0</v>
      </c>
      <c r="AB713" s="25">
        <f t="shared" si="92"/>
        <v>0</v>
      </c>
      <c r="AC713" s="25">
        <v>0</v>
      </c>
      <c r="AD713" s="26">
        <v>0</v>
      </c>
      <c r="AN713" s="98" t="s">
        <v>165</v>
      </c>
    </row>
    <row r="714" spans="1:40">
      <c r="A714" s="17">
        <v>43167</v>
      </c>
      <c r="B714" s="18">
        <v>0.33333333333333298</v>
      </c>
      <c r="C714" s="18">
        <v>0.625</v>
      </c>
      <c r="D714" s="19">
        <v>10</v>
      </c>
      <c r="E714" s="19">
        <v>8</v>
      </c>
      <c r="F714" s="19">
        <v>13</v>
      </c>
      <c r="G714" s="5">
        <f>INDEX('Carta Psicrométrica'!B$3:AO$49,MATCH(datos!F714,'Carta Psicrométrica'!A$3:A$49,0),MATCH(datos!E714,'Carta Psicrométrica'!B$2:AO$2,0))</f>
        <v>15</v>
      </c>
      <c r="H714" s="20">
        <v>23</v>
      </c>
      <c r="I714" s="20">
        <v>12</v>
      </c>
      <c r="J714" s="6">
        <v>1026</v>
      </c>
      <c r="K714" s="6">
        <f t="shared" si="89"/>
        <v>769.5</v>
      </c>
      <c r="L714" s="21">
        <v>10</v>
      </c>
      <c r="M714" s="21">
        <v>10</v>
      </c>
      <c r="N714" s="21">
        <v>10</v>
      </c>
      <c r="O714" s="21">
        <v>10</v>
      </c>
      <c r="P714" s="21">
        <v>11</v>
      </c>
      <c r="Q714" s="22">
        <v>64</v>
      </c>
      <c r="R714" s="22">
        <v>58</v>
      </c>
      <c r="S714" s="23">
        <f t="shared" si="90"/>
        <v>6</v>
      </c>
      <c r="T714" s="22">
        <v>19</v>
      </c>
      <c r="U714" s="22">
        <v>5</v>
      </c>
      <c r="V714" s="24">
        <v>3</v>
      </c>
      <c r="W714" s="24" t="str">
        <f t="shared" si="91"/>
        <v>Brisa Leve</v>
      </c>
      <c r="X714" s="24" t="s">
        <v>67</v>
      </c>
      <c r="Y714" s="24">
        <f t="shared" si="88"/>
        <v>337.5</v>
      </c>
      <c r="Z714" s="25">
        <v>0</v>
      </c>
      <c r="AA714" s="25">
        <f t="shared" si="87"/>
        <v>0</v>
      </c>
      <c r="AB714" s="25">
        <f t="shared" si="92"/>
        <v>0</v>
      </c>
      <c r="AC714" s="25">
        <v>0</v>
      </c>
      <c r="AD714" s="26">
        <v>3</v>
      </c>
      <c r="AE714" s="26" t="s">
        <v>70</v>
      </c>
      <c r="AN714" s="98" t="s">
        <v>165</v>
      </c>
    </row>
    <row r="715" spans="1:40">
      <c r="A715" s="17">
        <v>43168</v>
      </c>
      <c r="B715" s="18">
        <v>0.33333333333333298</v>
      </c>
      <c r="C715" s="18">
        <v>0.625</v>
      </c>
      <c r="D715" s="19">
        <v>16</v>
      </c>
      <c r="E715" s="19">
        <v>10</v>
      </c>
      <c r="F715" s="19">
        <v>17</v>
      </c>
      <c r="G715" s="5">
        <f>INDEX('Carta Psicrométrica'!B$3:AO$49,MATCH(datos!F715,'Carta Psicrométrica'!A$3:A$49,0),MATCH(datos!E715,'Carta Psicrométrica'!B$2:AO$2,0))</f>
        <v>10</v>
      </c>
      <c r="H715" s="20">
        <v>21</v>
      </c>
      <c r="I715" s="20">
        <v>11</v>
      </c>
      <c r="J715" s="6">
        <v>1024</v>
      </c>
      <c r="K715" s="6">
        <f t="shared" si="89"/>
        <v>768</v>
      </c>
      <c r="L715" s="21">
        <v>10</v>
      </c>
      <c r="M715" s="21">
        <v>11</v>
      </c>
      <c r="N715" s="21">
        <v>11</v>
      </c>
      <c r="O715" s="21">
        <v>11</v>
      </c>
      <c r="P715" s="21">
        <v>12</v>
      </c>
      <c r="Q715" s="22">
        <v>58</v>
      </c>
      <c r="R715" s="22">
        <v>55</v>
      </c>
      <c r="S715" s="23">
        <f t="shared" si="90"/>
        <v>3</v>
      </c>
      <c r="T715" s="22">
        <v>20</v>
      </c>
      <c r="U715" s="22">
        <v>14</v>
      </c>
      <c r="V715" s="24">
        <v>5</v>
      </c>
      <c r="W715" s="24" t="str">
        <f t="shared" si="91"/>
        <v>Brisa Fresca</v>
      </c>
      <c r="X715" s="24" t="s">
        <v>58</v>
      </c>
      <c r="Y715" s="24">
        <f t="shared" si="88"/>
        <v>270</v>
      </c>
      <c r="Z715" s="25">
        <v>0</v>
      </c>
      <c r="AA715" s="25">
        <f t="shared" si="87"/>
        <v>0</v>
      </c>
      <c r="AB715" s="25">
        <f t="shared" si="92"/>
        <v>0</v>
      </c>
      <c r="AC715" s="25">
        <v>0</v>
      </c>
      <c r="AD715" s="26">
        <v>1</v>
      </c>
      <c r="AE715" s="26" t="s">
        <v>78</v>
      </c>
      <c r="AN715" s="98" t="s">
        <v>114</v>
      </c>
    </row>
    <row r="716" spans="1:40">
      <c r="A716" s="17">
        <v>43169</v>
      </c>
      <c r="B716" s="18">
        <v>0.33333333333333298</v>
      </c>
      <c r="C716" s="18">
        <v>0.625</v>
      </c>
      <c r="D716" s="19">
        <v>15</v>
      </c>
      <c r="E716" s="19">
        <v>10</v>
      </c>
      <c r="F716" s="19">
        <v>16</v>
      </c>
      <c r="G716" s="5">
        <f>INDEX('Carta Psicrométrica'!B$3:AO$49,MATCH(datos!F716,'Carta Psicrométrica'!A$3:A$49,0),MATCH(datos!E716,'Carta Psicrométrica'!B$2:AO$2,0))</f>
        <v>7</v>
      </c>
      <c r="H716" s="20">
        <v>27</v>
      </c>
      <c r="I716" s="20">
        <v>13</v>
      </c>
      <c r="J716" s="6">
        <v>1022</v>
      </c>
      <c r="K716" s="6">
        <f t="shared" si="89"/>
        <v>766.5</v>
      </c>
      <c r="L716" s="21">
        <v>11</v>
      </c>
      <c r="M716" s="21">
        <v>11</v>
      </c>
      <c r="N716" s="21">
        <v>12</v>
      </c>
      <c r="O716" s="21">
        <v>12</v>
      </c>
      <c r="P716" s="21">
        <v>13</v>
      </c>
      <c r="Q716" s="22">
        <v>110</v>
      </c>
      <c r="R716" s="22">
        <v>102</v>
      </c>
      <c r="S716" s="23">
        <f t="shared" si="90"/>
        <v>8</v>
      </c>
      <c r="T716" s="22">
        <v>25</v>
      </c>
      <c r="U716" s="22">
        <v>11</v>
      </c>
      <c r="V716" s="24">
        <v>1</v>
      </c>
      <c r="W716" s="24" t="str">
        <f t="shared" si="91"/>
        <v>Ventolina</v>
      </c>
      <c r="X716" s="24" t="s">
        <v>49</v>
      </c>
      <c r="Y716" s="24">
        <f t="shared" si="88"/>
        <v>247.5</v>
      </c>
      <c r="Z716" s="25">
        <v>0</v>
      </c>
      <c r="AA716" s="25">
        <f t="shared" si="87"/>
        <v>0</v>
      </c>
      <c r="AB716" s="25">
        <f t="shared" si="92"/>
        <v>0</v>
      </c>
      <c r="AC716" s="25">
        <v>0</v>
      </c>
      <c r="AD716" s="26">
        <v>1</v>
      </c>
      <c r="AE716" s="26" t="s">
        <v>76</v>
      </c>
      <c r="AN716" s="98" t="s">
        <v>176</v>
      </c>
    </row>
    <row r="717" spans="1:40">
      <c r="A717" s="17">
        <v>43170</v>
      </c>
      <c r="B717" s="18">
        <v>0.33333333333333298</v>
      </c>
      <c r="C717" s="18">
        <v>0.625</v>
      </c>
      <c r="D717" s="19">
        <v>9</v>
      </c>
      <c r="E717" s="19">
        <v>9</v>
      </c>
      <c r="F717" s="19">
        <v>11</v>
      </c>
      <c r="G717" s="5">
        <f>INDEX('Carta Psicrométrica'!B$3:AO$49,MATCH(datos!F717,'Carta Psicrométrica'!A$3:A$49,0),MATCH(datos!E717,'Carta Psicrométrica'!B$2:AO$2,0))</f>
        <v>0</v>
      </c>
      <c r="H717" s="20">
        <v>21</v>
      </c>
      <c r="I717" s="20">
        <v>3</v>
      </c>
      <c r="J717" s="6">
        <v>1025</v>
      </c>
      <c r="K717" s="6">
        <f t="shared" si="89"/>
        <v>768.75</v>
      </c>
      <c r="L717" s="21">
        <v>11</v>
      </c>
      <c r="M717" s="21">
        <v>12</v>
      </c>
      <c r="N717" s="21">
        <v>12</v>
      </c>
      <c r="O717" s="21">
        <v>13</v>
      </c>
      <c r="P717" s="21">
        <v>13</v>
      </c>
      <c r="Q717" s="22">
        <v>102</v>
      </c>
      <c r="R717" s="22">
        <v>97</v>
      </c>
      <c r="S717" s="23">
        <f t="shared" si="90"/>
        <v>9.063999999999993</v>
      </c>
      <c r="T717" s="22">
        <v>12</v>
      </c>
      <c r="U717" s="22">
        <v>8</v>
      </c>
      <c r="V717" s="24">
        <v>0</v>
      </c>
      <c r="W717" s="24" t="str">
        <f t="shared" si="91"/>
        <v>Calma</v>
      </c>
      <c r="X717" s="24" t="s">
        <v>67</v>
      </c>
      <c r="Y717" s="24">
        <f t="shared" si="88"/>
        <v>337.5</v>
      </c>
      <c r="Z717" s="25">
        <v>0.16</v>
      </c>
      <c r="AA717" s="25">
        <f t="shared" si="87"/>
        <v>0.14960599999999999</v>
      </c>
      <c r="AB717" s="25">
        <f t="shared" si="92"/>
        <v>4.0640000000000001</v>
      </c>
      <c r="AC717" s="25">
        <v>3.8</v>
      </c>
      <c r="AD717" s="26">
        <v>8</v>
      </c>
      <c r="AE717" s="26" t="s">
        <v>83</v>
      </c>
      <c r="AN717" s="98" t="s">
        <v>169</v>
      </c>
    </row>
    <row r="718" spans="1:40">
      <c r="A718" s="17">
        <v>43171</v>
      </c>
      <c r="B718" s="18">
        <v>0.33333333333333298</v>
      </c>
      <c r="C718" s="18">
        <v>0.625</v>
      </c>
      <c r="D718" s="19">
        <v>6</v>
      </c>
      <c r="E718" s="19">
        <v>8</v>
      </c>
      <c r="F718" s="19">
        <v>6</v>
      </c>
      <c r="G718" s="5">
        <f>INDEX('Carta Psicrométrica'!B$3:AO$49,MATCH(datos!F718,'Carta Psicrométrica'!A$3:A$49,0),MATCH(datos!E718,'Carta Psicrométrica'!B$2:AO$2,0))</f>
        <v>0</v>
      </c>
      <c r="H718" s="20">
        <v>25</v>
      </c>
      <c r="I718" s="20">
        <v>7</v>
      </c>
      <c r="J718" s="6">
        <v>1030</v>
      </c>
      <c r="K718" s="6">
        <f t="shared" si="89"/>
        <v>772.5</v>
      </c>
      <c r="L718" s="21">
        <v>10</v>
      </c>
      <c r="M718" s="21">
        <v>11</v>
      </c>
      <c r="N718" s="21">
        <v>12</v>
      </c>
      <c r="O718" s="21">
        <v>12</v>
      </c>
      <c r="P718" s="21">
        <v>12</v>
      </c>
      <c r="Q718" s="22">
        <v>97</v>
      </c>
      <c r="R718" s="22">
        <v>96</v>
      </c>
      <c r="S718" s="23">
        <f t="shared" si="90"/>
        <v>7.6039999999999992</v>
      </c>
      <c r="T718" s="22">
        <v>21</v>
      </c>
      <c r="U718" s="22">
        <v>7</v>
      </c>
      <c r="V718" s="24">
        <v>3</v>
      </c>
      <c r="W718" s="24" t="str">
        <f t="shared" si="91"/>
        <v>Brisa Leve</v>
      </c>
      <c r="X718" s="24" t="s">
        <v>64</v>
      </c>
      <c r="Y718" s="24">
        <f t="shared" si="88"/>
        <v>0</v>
      </c>
      <c r="Z718" s="25">
        <v>0.26</v>
      </c>
      <c r="AA718" s="25">
        <f t="shared" si="87"/>
        <v>0</v>
      </c>
      <c r="AB718" s="25">
        <f t="shared" si="92"/>
        <v>6.6040000000000001</v>
      </c>
      <c r="AN718" s="98" t="s">
        <v>170</v>
      </c>
    </row>
    <row r="719" spans="1:40">
      <c r="A719" s="17">
        <v>43172</v>
      </c>
      <c r="B719" s="18">
        <v>0.33333333333333298</v>
      </c>
      <c r="C719" s="18">
        <v>0.625</v>
      </c>
      <c r="D719" s="19">
        <v>6</v>
      </c>
      <c r="E719" s="19">
        <v>6</v>
      </c>
      <c r="F719" s="19">
        <v>8</v>
      </c>
      <c r="G719" s="5">
        <f>INDEX('Carta Psicrométrica'!B$3:AO$49,MATCH(datos!F719,'Carta Psicrométrica'!A$3:A$49,0),MATCH(datos!E719,'Carta Psicrométrica'!B$2:AO$2,0))</f>
        <v>21</v>
      </c>
      <c r="H719" s="20">
        <v>19</v>
      </c>
      <c r="I719" s="20">
        <v>8</v>
      </c>
      <c r="J719" s="6">
        <v>1026</v>
      </c>
      <c r="K719" s="6">
        <f t="shared" si="89"/>
        <v>769.5</v>
      </c>
      <c r="L719" s="21">
        <v>10</v>
      </c>
      <c r="M719" s="21">
        <v>11</v>
      </c>
      <c r="N719" s="21">
        <v>12</v>
      </c>
      <c r="O719" s="21">
        <v>12</v>
      </c>
      <c r="P719" s="21">
        <v>13</v>
      </c>
      <c r="Q719" s="22">
        <v>96</v>
      </c>
      <c r="R719" s="22">
        <v>92</v>
      </c>
      <c r="S719" s="23">
        <f t="shared" si="90"/>
        <v>4</v>
      </c>
      <c r="T719" s="22">
        <v>20</v>
      </c>
      <c r="U719" s="22">
        <v>6</v>
      </c>
      <c r="V719" s="24">
        <v>1</v>
      </c>
      <c r="W719" s="24" t="str">
        <f t="shared" si="91"/>
        <v>Ventolina</v>
      </c>
      <c r="X719" s="24" t="s">
        <v>64</v>
      </c>
      <c r="Y719" s="24">
        <f t="shared" si="88"/>
        <v>0</v>
      </c>
      <c r="Z719" s="25">
        <v>0</v>
      </c>
      <c r="AA719" s="25">
        <f t="shared" si="87"/>
        <v>0</v>
      </c>
      <c r="AB719" s="25">
        <f t="shared" si="92"/>
        <v>0</v>
      </c>
      <c r="AC719" s="25">
        <v>0</v>
      </c>
      <c r="AD719" s="26">
        <v>4</v>
      </c>
      <c r="AE719" s="26" t="s">
        <v>89</v>
      </c>
      <c r="AN719" s="98" t="s">
        <v>170</v>
      </c>
    </row>
    <row r="720" spans="1:40">
      <c r="A720" s="17">
        <v>43173</v>
      </c>
      <c r="B720" s="18">
        <v>0.33333333333333298</v>
      </c>
      <c r="C720" s="18">
        <v>0.625</v>
      </c>
      <c r="D720" s="19">
        <v>10</v>
      </c>
      <c r="E720" s="19">
        <v>8</v>
      </c>
      <c r="F720" s="19">
        <v>12</v>
      </c>
      <c r="G720" s="5">
        <f>INDEX('Carta Psicrométrica'!B$3:AO$49,MATCH(datos!F720,'Carta Psicrométrica'!A$3:A$49,0),MATCH(datos!E720,'Carta Psicrométrica'!B$2:AO$2,0))</f>
        <v>12</v>
      </c>
      <c r="H720" s="20">
        <v>24</v>
      </c>
      <c r="I720" s="20">
        <v>15</v>
      </c>
      <c r="J720" s="6">
        <v>1026</v>
      </c>
      <c r="K720" s="6">
        <f t="shared" si="89"/>
        <v>769.5</v>
      </c>
      <c r="L720" s="21">
        <v>11</v>
      </c>
      <c r="M720" s="21">
        <v>11</v>
      </c>
      <c r="N720" s="21">
        <v>12</v>
      </c>
      <c r="O720" s="21">
        <v>12</v>
      </c>
      <c r="P720" s="21">
        <v>13</v>
      </c>
      <c r="Q720" s="22">
        <v>92</v>
      </c>
      <c r="R720" s="22">
        <v>87</v>
      </c>
      <c r="S720" s="23">
        <f t="shared" si="90"/>
        <v>5</v>
      </c>
      <c r="T720" s="22">
        <v>23</v>
      </c>
      <c r="U720" s="22">
        <v>7</v>
      </c>
      <c r="V720" s="24">
        <v>1</v>
      </c>
      <c r="W720" s="24" t="str">
        <f t="shared" si="91"/>
        <v>Ventolina</v>
      </c>
      <c r="X720" s="24" t="s">
        <v>64</v>
      </c>
      <c r="Y720" s="24">
        <f t="shared" si="88"/>
        <v>0</v>
      </c>
      <c r="Z720" s="25">
        <v>0</v>
      </c>
      <c r="AA720" s="25">
        <f t="shared" si="87"/>
        <v>0</v>
      </c>
      <c r="AB720" s="25">
        <f t="shared" si="92"/>
        <v>0</v>
      </c>
      <c r="AC720" s="25">
        <v>0</v>
      </c>
      <c r="AD720" s="26">
        <v>1</v>
      </c>
      <c r="AE720" s="26" t="s">
        <v>76</v>
      </c>
      <c r="AN720" s="98" t="s">
        <v>171</v>
      </c>
    </row>
    <row r="721" spans="1:40">
      <c r="A721" s="17">
        <v>43174</v>
      </c>
      <c r="B721" s="18">
        <v>0.33333333333333298</v>
      </c>
      <c r="C721" s="18">
        <v>0.625</v>
      </c>
      <c r="D721" s="19">
        <v>15</v>
      </c>
      <c r="E721" s="19">
        <v>12</v>
      </c>
      <c r="F721" s="19">
        <v>16</v>
      </c>
      <c r="G721" s="5">
        <f>INDEX('Carta Psicrométrica'!B$3:AO$49,MATCH(datos!F721,'Carta Psicrométrica'!A$3:A$49,0),MATCH(datos!E721,'Carta Psicrométrica'!B$2:AO$2,0))</f>
        <v>0</v>
      </c>
      <c r="H721" s="20">
        <v>22</v>
      </c>
      <c r="I721" s="20">
        <v>15</v>
      </c>
      <c r="J721" s="6">
        <v>1022</v>
      </c>
      <c r="K721" s="6">
        <f t="shared" si="89"/>
        <v>766.5</v>
      </c>
      <c r="L721" s="21">
        <v>18</v>
      </c>
      <c r="M721" s="21">
        <v>17</v>
      </c>
      <c r="N721" s="21">
        <v>13</v>
      </c>
      <c r="O721" s="21">
        <v>12</v>
      </c>
      <c r="P721" s="21">
        <v>12</v>
      </c>
      <c r="Q721" s="22">
        <v>87</v>
      </c>
      <c r="R721" s="22">
        <v>79</v>
      </c>
      <c r="S721" s="23">
        <f t="shared" si="90"/>
        <v>8</v>
      </c>
      <c r="T721" s="22">
        <v>25</v>
      </c>
      <c r="U721" s="22">
        <v>6</v>
      </c>
      <c r="V721" s="24">
        <v>0</v>
      </c>
      <c r="W721" s="24" t="str">
        <f t="shared" si="91"/>
        <v>Calma</v>
      </c>
      <c r="X721" s="24" t="s">
        <v>49</v>
      </c>
      <c r="Y721" s="24">
        <f t="shared" si="88"/>
        <v>247.5</v>
      </c>
      <c r="Z721" s="25">
        <v>0</v>
      </c>
      <c r="AA721" s="25">
        <f t="shared" si="87"/>
        <v>0</v>
      </c>
      <c r="AB721" s="25">
        <f t="shared" si="92"/>
        <v>0</v>
      </c>
      <c r="AC721" s="25">
        <v>0</v>
      </c>
      <c r="AD721" s="26">
        <v>5</v>
      </c>
      <c r="AE721" s="26" t="s">
        <v>76</v>
      </c>
      <c r="AN721" s="98" t="s">
        <v>170</v>
      </c>
    </row>
    <row r="722" spans="1:40">
      <c r="A722" s="17">
        <v>43175</v>
      </c>
      <c r="B722" s="18">
        <v>0.33333333333333298</v>
      </c>
      <c r="C722" s="18">
        <v>0.625</v>
      </c>
      <c r="D722" s="19">
        <v>9</v>
      </c>
      <c r="E722" s="19">
        <v>7</v>
      </c>
      <c r="F722" s="19">
        <v>11</v>
      </c>
      <c r="G722" s="5">
        <f>INDEX('Carta Psicrométrica'!B$3:AO$49,MATCH(datos!F722,'Carta Psicrométrica'!A$3:A$49,0),MATCH(datos!E722,'Carta Psicrométrica'!B$2:AO$2,0))</f>
        <v>19</v>
      </c>
      <c r="H722" s="20">
        <v>22</v>
      </c>
      <c r="I722" s="20">
        <v>10</v>
      </c>
      <c r="J722" s="6">
        <v>1022</v>
      </c>
      <c r="K722" s="6">
        <f t="shared" si="89"/>
        <v>766.5</v>
      </c>
      <c r="L722" s="21">
        <v>13</v>
      </c>
      <c r="M722" s="21">
        <v>13</v>
      </c>
      <c r="N722" s="21">
        <v>13</v>
      </c>
      <c r="O722" s="21">
        <v>13</v>
      </c>
      <c r="P722" s="21">
        <v>13</v>
      </c>
      <c r="Q722" s="22">
        <v>79</v>
      </c>
      <c r="R722" s="22">
        <v>88</v>
      </c>
      <c r="S722" s="23">
        <f t="shared" si="90"/>
        <v>-9</v>
      </c>
      <c r="T722" s="22">
        <v>24</v>
      </c>
      <c r="U722" s="22">
        <v>6</v>
      </c>
      <c r="V722" s="24">
        <v>0</v>
      </c>
      <c r="W722" s="24" t="str">
        <f t="shared" si="91"/>
        <v>Calma</v>
      </c>
      <c r="X722" s="24" t="s">
        <v>60</v>
      </c>
      <c r="Y722" s="24">
        <f t="shared" si="88"/>
        <v>292.5</v>
      </c>
      <c r="Z722" s="25">
        <v>0</v>
      </c>
      <c r="AA722" s="25">
        <f t="shared" si="87"/>
        <v>0</v>
      </c>
      <c r="AB722" s="25">
        <f t="shared" si="92"/>
        <v>0</v>
      </c>
      <c r="AC722" s="25">
        <v>0</v>
      </c>
      <c r="AD722" s="26">
        <v>8</v>
      </c>
      <c r="AE722" s="26" t="s">
        <v>96</v>
      </c>
      <c r="AN722" s="98" t="s">
        <v>177</v>
      </c>
    </row>
    <row r="723" spans="1:40">
      <c r="A723" s="17">
        <v>43176</v>
      </c>
      <c r="B723" s="18">
        <v>0.33333333333333298</v>
      </c>
      <c r="C723" s="18">
        <v>0.625</v>
      </c>
      <c r="D723" s="19">
        <v>18</v>
      </c>
      <c r="E723" s="19">
        <v>10</v>
      </c>
      <c r="F723" s="19">
        <v>7</v>
      </c>
      <c r="G723" s="5">
        <f>INDEX('Carta Psicrométrica'!B$3:AO$49,MATCH(datos!F723,'Carta Psicrométrica'!A$3:A$49,0),MATCH(datos!E723,'Carta Psicrométrica'!B$2:AO$2,0))</f>
        <v>0</v>
      </c>
      <c r="H723" s="20">
        <v>22</v>
      </c>
      <c r="I723" s="20">
        <v>13</v>
      </c>
      <c r="J723" s="6">
        <v>1026</v>
      </c>
      <c r="K723" s="6">
        <f t="shared" si="89"/>
        <v>769.5</v>
      </c>
      <c r="L723" s="21">
        <v>10</v>
      </c>
      <c r="M723" s="21">
        <v>10</v>
      </c>
      <c r="N723" s="21">
        <v>10</v>
      </c>
      <c r="O723" s="21">
        <v>12</v>
      </c>
      <c r="P723" s="21">
        <v>12</v>
      </c>
      <c r="Q723" s="22">
        <v>104</v>
      </c>
      <c r="R723" s="22">
        <v>110</v>
      </c>
      <c r="S723" s="23">
        <f t="shared" si="90"/>
        <v>-6</v>
      </c>
      <c r="T723" s="22">
        <v>22</v>
      </c>
      <c r="U723" s="22">
        <v>10</v>
      </c>
      <c r="V723" s="24">
        <v>0</v>
      </c>
      <c r="W723" s="24" t="str">
        <f t="shared" si="91"/>
        <v>Calma</v>
      </c>
      <c r="X723" s="24" t="s">
        <v>60</v>
      </c>
      <c r="Y723" s="24">
        <f t="shared" si="88"/>
        <v>292.5</v>
      </c>
      <c r="Z723" s="25">
        <v>0</v>
      </c>
      <c r="AA723" s="25">
        <f t="shared" si="87"/>
        <v>0</v>
      </c>
      <c r="AB723" s="25">
        <f t="shared" si="92"/>
        <v>0</v>
      </c>
      <c r="AC723" s="25">
        <v>0</v>
      </c>
      <c r="AD723" s="26">
        <v>8</v>
      </c>
      <c r="AE723" s="26" t="s">
        <v>96</v>
      </c>
      <c r="AN723" s="98" t="s">
        <v>178</v>
      </c>
    </row>
    <row r="724" spans="1:40">
      <c r="A724" s="17">
        <v>43177</v>
      </c>
      <c r="B724" s="18">
        <v>0.33333333333333298</v>
      </c>
      <c r="C724" s="18">
        <v>0.625</v>
      </c>
      <c r="D724" s="19">
        <v>10</v>
      </c>
      <c r="E724" s="19">
        <v>10</v>
      </c>
      <c r="F724" s="19">
        <v>12</v>
      </c>
      <c r="G724" s="5">
        <f>INDEX('Carta Psicrométrica'!B$3:AO$49,MATCH(datos!F724,'Carta Psicrométrica'!A$3:A$49,0),MATCH(datos!E724,'Carta Psicrométrica'!B$2:AO$2,0))</f>
        <v>0</v>
      </c>
      <c r="H724" s="20">
        <v>12</v>
      </c>
      <c r="I724" s="20">
        <v>3</v>
      </c>
      <c r="J724" s="6">
        <v>1022</v>
      </c>
      <c r="K724" s="6">
        <f t="shared" si="89"/>
        <v>766.5</v>
      </c>
      <c r="L724" s="21">
        <v>15</v>
      </c>
      <c r="M724" s="21">
        <v>15</v>
      </c>
      <c r="N724" s="21">
        <v>15</v>
      </c>
      <c r="O724" s="21">
        <v>14</v>
      </c>
      <c r="P724" s="21">
        <v>14</v>
      </c>
      <c r="Q724" s="22">
        <v>104</v>
      </c>
      <c r="R724" s="22">
        <v>85</v>
      </c>
      <c r="S724" s="23">
        <f t="shared" si="90"/>
        <v>19</v>
      </c>
      <c r="T724" s="22">
        <v>11</v>
      </c>
      <c r="U724" s="22">
        <v>-10</v>
      </c>
      <c r="V724" s="24">
        <v>0</v>
      </c>
      <c r="W724" s="24" t="str">
        <f t="shared" si="91"/>
        <v>Calma</v>
      </c>
      <c r="X724" s="24" t="s">
        <v>58</v>
      </c>
      <c r="Y724" s="24">
        <f t="shared" si="88"/>
        <v>270</v>
      </c>
      <c r="Z724" s="25">
        <v>0</v>
      </c>
      <c r="AA724" s="25">
        <f t="shared" si="87"/>
        <v>0</v>
      </c>
      <c r="AB724" s="25">
        <f t="shared" si="92"/>
        <v>0</v>
      </c>
      <c r="AC724" s="25">
        <v>0</v>
      </c>
      <c r="AD724" s="26">
        <v>0</v>
      </c>
      <c r="AN724" s="98" t="s">
        <v>179</v>
      </c>
    </row>
    <row r="725" spans="1:40">
      <c r="A725" s="17">
        <v>43178</v>
      </c>
      <c r="B725" s="18">
        <v>0.33333333333333298</v>
      </c>
      <c r="C725" s="18">
        <v>0.625</v>
      </c>
      <c r="D725" s="19">
        <v>5</v>
      </c>
      <c r="E725" s="19">
        <v>4</v>
      </c>
      <c r="F725" s="19">
        <v>7</v>
      </c>
      <c r="G725" s="5">
        <f>INDEX('Carta Psicrométrica'!B$3:AO$49,MATCH(datos!F725,'Carta Psicrométrica'!A$3:A$49,0),MATCH(datos!E725,'Carta Psicrométrica'!B$2:AO$2,0))</f>
        <v>44</v>
      </c>
      <c r="H725" s="20">
        <v>23</v>
      </c>
      <c r="I725" s="20">
        <v>4</v>
      </c>
      <c r="J725" s="6">
        <v>1024</v>
      </c>
      <c r="K725" s="6">
        <f t="shared" si="89"/>
        <v>768</v>
      </c>
      <c r="L725" s="21">
        <v>11</v>
      </c>
      <c r="M725" s="21">
        <v>12</v>
      </c>
      <c r="N725" s="21">
        <v>14</v>
      </c>
      <c r="O725" s="21">
        <v>14</v>
      </c>
      <c r="P725" s="21">
        <v>13</v>
      </c>
      <c r="Q725" s="22">
        <v>85</v>
      </c>
      <c r="R725" s="22">
        <v>75</v>
      </c>
      <c r="S725" s="23">
        <f t="shared" si="90"/>
        <v>10</v>
      </c>
      <c r="T725" s="22">
        <v>23</v>
      </c>
      <c r="U725" s="22">
        <v>-6</v>
      </c>
      <c r="V725" s="24">
        <v>0</v>
      </c>
      <c r="W725" s="24" t="str">
        <f t="shared" si="91"/>
        <v>Calma</v>
      </c>
      <c r="X725" s="24" t="s">
        <v>60</v>
      </c>
      <c r="Y725" s="24">
        <f t="shared" si="88"/>
        <v>292.5</v>
      </c>
      <c r="Z725" s="25">
        <v>0</v>
      </c>
      <c r="AA725" s="25">
        <f t="shared" si="87"/>
        <v>0</v>
      </c>
      <c r="AB725" s="25">
        <f t="shared" si="92"/>
        <v>0</v>
      </c>
      <c r="AC725" s="25">
        <v>0</v>
      </c>
      <c r="AD725" s="26">
        <v>4</v>
      </c>
      <c r="AE725" s="26" t="s">
        <v>96</v>
      </c>
      <c r="AN725" s="98" t="s">
        <v>172</v>
      </c>
    </row>
    <row r="726" spans="1:40">
      <c r="A726" s="17">
        <v>43179</v>
      </c>
      <c r="B726" s="18">
        <v>0.33333333333333298</v>
      </c>
      <c r="C726" s="18">
        <v>0.625</v>
      </c>
      <c r="D726" s="19">
        <v>10</v>
      </c>
      <c r="E726" s="19">
        <v>6</v>
      </c>
      <c r="F726" s="19">
        <v>10</v>
      </c>
      <c r="G726" s="5">
        <f>INDEX('Carta Psicrométrica'!B$3:AO$49,MATCH(datos!F726,'Carta Psicrométrica'!A$3:A$49,0),MATCH(datos!E726,'Carta Psicrométrica'!B$2:AO$2,0))</f>
        <v>27</v>
      </c>
      <c r="H726" s="20">
        <v>21</v>
      </c>
      <c r="I726" s="20">
        <v>6</v>
      </c>
      <c r="J726" s="6">
        <v>1026</v>
      </c>
      <c r="K726" s="6">
        <f t="shared" si="89"/>
        <v>769.5</v>
      </c>
      <c r="L726" s="21">
        <v>10</v>
      </c>
      <c r="M726" s="21">
        <v>11</v>
      </c>
      <c r="N726" s="21">
        <v>13</v>
      </c>
      <c r="O726" s="21">
        <v>14</v>
      </c>
      <c r="P726" s="21">
        <v>14</v>
      </c>
      <c r="Q726" s="22">
        <v>75</v>
      </c>
      <c r="R726" s="22">
        <v>67</v>
      </c>
      <c r="S726" s="23">
        <f t="shared" si="90"/>
        <v>8</v>
      </c>
      <c r="T726" s="22">
        <v>21</v>
      </c>
      <c r="U726" s="22">
        <v>5</v>
      </c>
      <c r="V726" s="24">
        <v>2</v>
      </c>
      <c r="W726" s="24" t="str">
        <f t="shared" si="91"/>
        <v>Brisa Suave</v>
      </c>
      <c r="X726" s="24" t="s">
        <v>47</v>
      </c>
      <c r="Y726" s="24">
        <f t="shared" si="88"/>
        <v>315</v>
      </c>
      <c r="Z726" s="25">
        <v>0</v>
      </c>
      <c r="AA726" s="25">
        <f t="shared" si="87"/>
        <v>0</v>
      </c>
      <c r="AB726" s="25">
        <f t="shared" si="92"/>
        <v>0</v>
      </c>
      <c r="AC726" s="25">
        <v>0</v>
      </c>
      <c r="AD726" s="26">
        <v>0</v>
      </c>
      <c r="AN726" s="98" t="s">
        <v>180</v>
      </c>
    </row>
    <row r="727" spans="1:40">
      <c r="A727" s="17">
        <v>43180</v>
      </c>
      <c r="B727" s="18">
        <v>0.33333333333333298</v>
      </c>
      <c r="C727" s="18">
        <v>0.625</v>
      </c>
      <c r="D727" s="19">
        <v>8</v>
      </c>
      <c r="E727" s="19">
        <v>6</v>
      </c>
      <c r="F727" s="19">
        <v>10</v>
      </c>
      <c r="G727" s="5">
        <f>INDEX('Carta Psicrométrica'!B$3:AO$49,MATCH(datos!F727,'Carta Psicrométrica'!A$3:A$49,0),MATCH(datos!E727,'Carta Psicrométrica'!B$2:AO$2,0))</f>
        <v>27</v>
      </c>
      <c r="H727" s="20">
        <v>25</v>
      </c>
      <c r="I727" s="20">
        <v>8</v>
      </c>
      <c r="J727" s="6">
        <v>1026</v>
      </c>
      <c r="K727" s="6">
        <f t="shared" si="89"/>
        <v>769.5</v>
      </c>
      <c r="L727" s="21">
        <v>10</v>
      </c>
      <c r="M727" s="21">
        <v>11</v>
      </c>
      <c r="N727" s="21">
        <v>12</v>
      </c>
      <c r="O727" s="21">
        <v>13</v>
      </c>
      <c r="P727" s="21">
        <v>13</v>
      </c>
      <c r="Q727" s="22">
        <v>67</v>
      </c>
      <c r="R727" s="22">
        <v>60</v>
      </c>
      <c r="S727" s="23">
        <f t="shared" si="90"/>
        <v>7</v>
      </c>
      <c r="T727" s="22">
        <v>25</v>
      </c>
      <c r="U727" s="22">
        <v>4</v>
      </c>
      <c r="V727" s="24">
        <v>0</v>
      </c>
      <c r="W727" s="24" t="str">
        <f t="shared" si="91"/>
        <v>Calma</v>
      </c>
      <c r="X727" s="24" t="s">
        <v>60</v>
      </c>
      <c r="Y727" s="24">
        <f t="shared" si="88"/>
        <v>292.5</v>
      </c>
      <c r="Z727" s="25">
        <v>0</v>
      </c>
      <c r="AA727" s="25">
        <f t="shared" si="87"/>
        <v>0</v>
      </c>
      <c r="AB727" s="25">
        <f t="shared" si="92"/>
        <v>0</v>
      </c>
      <c r="AC727" s="25">
        <v>0</v>
      </c>
      <c r="AD727" s="26">
        <v>1</v>
      </c>
      <c r="AE727" s="26" t="s">
        <v>96</v>
      </c>
      <c r="AN727" s="98" t="s">
        <v>149</v>
      </c>
    </row>
    <row r="728" spans="1:40">
      <c r="A728" s="17">
        <v>43181</v>
      </c>
      <c r="B728" s="18">
        <v>0.33333333333333298</v>
      </c>
      <c r="C728" s="18">
        <v>0.625</v>
      </c>
      <c r="D728" s="19">
        <v>14</v>
      </c>
      <c r="E728" s="19">
        <v>10</v>
      </c>
      <c r="F728" s="19">
        <v>16</v>
      </c>
      <c r="G728" s="5">
        <f>INDEX('Carta Psicrométrica'!B$3:AO$49,MATCH(datos!F728,'Carta Psicrométrica'!A$3:A$49,0),MATCH(datos!E728,'Carta Psicrométrica'!B$2:AO$2,0))</f>
        <v>7</v>
      </c>
      <c r="H728" s="20">
        <v>30</v>
      </c>
      <c r="I728" s="20">
        <v>10</v>
      </c>
      <c r="J728" s="6">
        <v>1026</v>
      </c>
      <c r="K728" s="6">
        <f t="shared" si="89"/>
        <v>769.5</v>
      </c>
      <c r="L728" s="21">
        <v>13</v>
      </c>
      <c r="M728" s="21">
        <v>13</v>
      </c>
      <c r="N728" s="21">
        <v>13</v>
      </c>
      <c r="O728" s="21">
        <v>13</v>
      </c>
      <c r="P728" s="21">
        <v>14</v>
      </c>
      <c r="Q728" s="22">
        <v>60</v>
      </c>
      <c r="R728" s="22">
        <v>54</v>
      </c>
      <c r="S728" s="23">
        <f t="shared" si="90"/>
        <v>6</v>
      </c>
      <c r="T728" s="22">
        <v>25</v>
      </c>
      <c r="U728" s="22">
        <v>16</v>
      </c>
      <c r="V728" s="24">
        <v>0</v>
      </c>
      <c r="W728" s="24" t="str">
        <f t="shared" si="91"/>
        <v>Calma</v>
      </c>
      <c r="X728" s="24" t="s">
        <v>49</v>
      </c>
      <c r="Y728" s="24">
        <f t="shared" si="88"/>
        <v>247.5</v>
      </c>
      <c r="Z728" s="25">
        <v>0</v>
      </c>
      <c r="AA728" s="25">
        <f t="shared" si="87"/>
        <v>0</v>
      </c>
      <c r="AB728" s="25">
        <f t="shared" si="92"/>
        <v>0</v>
      </c>
      <c r="AC728" s="25">
        <v>0</v>
      </c>
      <c r="AD728" s="26">
        <v>0</v>
      </c>
      <c r="AN728" s="98" t="s">
        <v>114</v>
      </c>
    </row>
    <row r="729" spans="1:40">
      <c r="A729" s="17">
        <v>43182</v>
      </c>
      <c r="B729" s="18">
        <v>0.33333333333333298</v>
      </c>
      <c r="C729" s="18">
        <v>0.625</v>
      </c>
      <c r="D729" s="19">
        <v>18</v>
      </c>
      <c r="E729" s="19">
        <v>13</v>
      </c>
      <c r="F729" s="19">
        <v>19</v>
      </c>
      <c r="G729" s="5">
        <f>INDEX('Carta Psicrométrica'!B$3:AO$49,MATCH(datos!F729,'Carta Psicrométrica'!A$3:A$49,0),MATCH(datos!E729,'Carta Psicrométrica'!B$2:AO$2,0))</f>
        <v>0</v>
      </c>
      <c r="H729" s="20">
        <v>33</v>
      </c>
      <c r="I729" s="20">
        <v>15</v>
      </c>
      <c r="J729" s="6">
        <v>1024</v>
      </c>
      <c r="K729" s="6">
        <f t="shared" si="89"/>
        <v>768</v>
      </c>
      <c r="L729" s="21">
        <v>14</v>
      </c>
      <c r="M729" s="21">
        <v>15</v>
      </c>
      <c r="N729" s="21">
        <v>15</v>
      </c>
      <c r="O729" s="21">
        <v>14</v>
      </c>
      <c r="P729" s="21">
        <v>14</v>
      </c>
      <c r="Q729" s="22">
        <v>54</v>
      </c>
      <c r="R729" s="22">
        <v>45</v>
      </c>
      <c r="S729" s="23">
        <f t="shared" si="90"/>
        <v>9</v>
      </c>
      <c r="T729" s="22">
        <v>29</v>
      </c>
      <c r="U729" s="22">
        <v>11</v>
      </c>
      <c r="V729" s="24">
        <v>0</v>
      </c>
      <c r="W729" s="24" t="str">
        <f t="shared" si="91"/>
        <v>Calma</v>
      </c>
      <c r="X729" s="24" t="s">
        <v>49</v>
      </c>
      <c r="Y729" s="24">
        <f t="shared" si="88"/>
        <v>247.5</v>
      </c>
      <c r="Z729" s="25">
        <v>0</v>
      </c>
      <c r="AA729" s="25">
        <f t="shared" si="87"/>
        <v>0</v>
      </c>
      <c r="AB729" s="25">
        <f t="shared" si="92"/>
        <v>0</v>
      </c>
      <c r="AC729" s="25">
        <v>0</v>
      </c>
      <c r="AD729" s="26">
        <v>7</v>
      </c>
      <c r="AE729" s="26" t="s">
        <v>108</v>
      </c>
      <c r="AN729" s="98" t="s">
        <v>175</v>
      </c>
    </row>
    <row r="730" spans="1:40">
      <c r="A730" s="17">
        <v>43183</v>
      </c>
      <c r="B730" s="18">
        <v>0.33333333333333298</v>
      </c>
      <c r="C730" s="18">
        <v>0.625</v>
      </c>
      <c r="D730" s="19">
        <v>15</v>
      </c>
      <c r="E730" s="19">
        <v>4</v>
      </c>
      <c r="F730" s="19">
        <v>17</v>
      </c>
      <c r="G730" s="5">
        <f>INDEX('Carta Psicrométrica'!B$3:AO$49,MATCH(datos!F730,'Carta Psicrométrica'!A$3:A$49,0),MATCH(datos!E730,'Carta Psicrométrica'!B$2:AO$2,0))</f>
        <v>61</v>
      </c>
      <c r="H730" s="20">
        <v>12</v>
      </c>
      <c r="I730" s="20">
        <v>-2</v>
      </c>
      <c r="J730" s="6">
        <v>1021</v>
      </c>
      <c r="K730" s="6">
        <f t="shared" si="89"/>
        <v>765.75</v>
      </c>
      <c r="L730" s="21">
        <v>16</v>
      </c>
      <c r="M730" s="21">
        <v>16</v>
      </c>
      <c r="N730" s="21">
        <v>16</v>
      </c>
      <c r="O730" s="21">
        <v>14</v>
      </c>
      <c r="P730" s="21">
        <v>13</v>
      </c>
      <c r="Q730" s="22">
        <v>45</v>
      </c>
      <c r="R730" s="22">
        <v>35</v>
      </c>
      <c r="S730" s="23">
        <f t="shared" si="90"/>
        <v>10</v>
      </c>
      <c r="T730" s="22">
        <v>12</v>
      </c>
      <c r="U730" s="22">
        <v>-2</v>
      </c>
      <c r="V730" s="24">
        <v>0</v>
      </c>
      <c r="W730" s="24" t="str">
        <f t="shared" si="91"/>
        <v>Calma</v>
      </c>
      <c r="X730" s="24" t="s">
        <v>60</v>
      </c>
      <c r="Y730" s="24">
        <f t="shared" si="88"/>
        <v>292.5</v>
      </c>
      <c r="Z730" s="25">
        <v>0</v>
      </c>
      <c r="AA730" s="25">
        <f t="shared" si="87"/>
        <v>0</v>
      </c>
      <c r="AB730" s="25">
        <f t="shared" si="92"/>
        <v>0</v>
      </c>
      <c r="AC730" s="25">
        <v>0</v>
      </c>
      <c r="AD730" s="26">
        <v>7</v>
      </c>
      <c r="AE730" s="26" t="s">
        <v>76</v>
      </c>
      <c r="AN730" s="98" t="s">
        <v>181</v>
      </c>
    </row>
    <row r="731" spans="1:40">
      <c r="A731" s="17">
        <v>43184</v>
      </c>
      <c r="B731" s="18">
        <v>0.33333333333333298</v>
      </c>
      <c r="C731" s="18">
        <v>0.625</v>
      </c>
      <c r="D731" s="19">
        <v>12</v>
      </c>
      <c r="E731" s="19">
        <v>12</v>
      </c>
      <c r="F731" s="19">
        <v>16</v>
      </c>
      <c r="G731" s="5">
        <f>INDEX('Carta Psicrométrica'!B$3:AO$49,MATCH(datos!F731,'Carta Psicrométrica'!A$3:A$49,0),MATCH(datos!E731,'Carta Psicrométrica'!B$2:AO$2,0))</f>
        <v>0</v>
      </c>
      <c r="H731" s="20">
        <v>20</v>
      </c>
      <c r="I731" s="20">
        <v>14</v>
      </c>
      <c r="J731" s="6">
        <v>1021</v>
      </c>
      <c r="K731" s="6">
        <f t="shared" si="89"/>
        <v>765.75</v>
      </c>
      <c r="L731" s="21">
        <v>16</v>
      </c>
      <c r="M731" s="21">
        <v>16</v>
      </c>
      <c r="N731" s="21">
        <v>17</v>
      </c>
      <c r="O731" s="21">
        <v>15</v>
      </c>
      <c r="P731" s="21">
        <v>9</v>
      </c>
      <c r="Q731" s="22">
        <v>35</v>
      </c>
      <c r="R731" s="22">
        <v>29</v>
      </c>
      <c r="S731" s="23">
        <f t="shared" si="90"/>
        <v>6</v>
      </c>
      <c r="T731" s="22">
        <v>12</v>
      </c>
      <c r="U731" s="22">
        <v>9</v>
      </c>
      <c r="V731" s="24">
        <v>5</v>
      </c>
      <c r="W731" s="24" t="str">
        <f t="shared" si="91"/>
        <v>Brisa Fresca</v>
      </c>
      <c r="X731" s="24" t="s">
        <v>60</v>
      </c>
      <c r="Y731" s="24">
        <f t="shared" si="88"/>
        <v>292.5</v>
      </c>
      <c r="Z731" s="25">
        <v>0</v>
      </c>
      <c r="AA731" s="25">
        <f t="shared" si="87"/>
        <v>0</v>
      </c>
      <c r="AB731" s="25">
        <f t="shared" si="92"/>
        <v>0</v>
      </c>
      <c r="AC731" s="25">
        <v>0</v>
      </c>
      <c r="AD731" s="26">
        <v>1</v>
      </c>
      <c r="AE731" s="26" t="s">
        <v>81</v>
      </c>
      <c r="AN731" s="98" t="s">
        <v>174</v>
      </c>
    </row>
    <row r="732" spans="1:40">
      <c r="A732" s="17">
        <v>43185</v>
      </c>
      <c r="B732" s="18">
        <v>0.33333333333333298</v>
      </c>
      <c r="C732" s="18">
        <v>0.625</v>
      </c>
      <c r="D732" s="19">
        <v>18</v>
      </c>
      <c r="E732" s="19">
        <v>13</v>
      </c>
      <c r="F732" s="19">
        <v>20</v>
      </c>
      <c r="G732" s="5">
        <f>INDEX('Carta Psicrométrica'!B$3:AO$49,MATCH(datos!F732,'Carta Psicrométrica'!A$3:A$49,0),MATCH(datos!E732,'Carta Psicrométrica'!B$2:AO$2,0))</f>
        <v>0</v>
      </c>
      <c r="H732" s="20">
        <v>28</v>
      </c>
      <c r="I732" s="20">
        <v>15</v>
      </c>
      <c r="J732" s="6">
        <v>1018</v>
      </c>
      <c r="K732" s="6">
        <f t="shared" si="89"/>
        <v>763.5</v>
      </c>
      <c r="L732" s="21">
        <v>18</v>
      </c>
      <c r="M732" s="21">
        <v>18</v>
      </c>
      <c r="N732" s="21">
        <v>18</v>
      </c>
      <c r="O732" s="21">
        <v>16</v>
      </c>
      <c r="P732" s="21">
        <v>15</v>
      </c>
      <c r="Q732" s="22">
        <v>29</v>
      </c>
      <c r="R732" s="22">
        <v>19</v>
      </c>
      <c r="S732" s="23">
        <f t="shared" si="90"/>
        <v>10</v>
      </c>
      <c r="T732" s="22">
        <v>30</v>
      </c>
      <c r="U732" s="22">
        <v>9</v>
      </c>
      <c r="V732" s="24">
        <v>3</v>
      </c>
      <c r="W732" s="24" t="str">
        <f t="shared" si="91"/>
        <v>Brisa Leve</v>
      </c>
      <c r="X732" s="24" t="s">
        <v>58</v>
      </c>
      <c r="Y732" s="24">
        <f t="shared" si="88"/>
        <v>270</v>
      </c>
      <c r="Z732" s="25">
        <v>0</v>
      </c>
      <c r="AA732" s="25">
        <f t="shared" ref="AA732:AA795" si="93">AC732*0.03937</f>
        <v>0</v>
      </c>
      <c r="AB732" s="25">
        <f t="shared" si="92"/>
        <v>0</v>
      </c>
      <c r="AC732" s="25">
        <v>0</v>
      </c>
      <c r="AD732" s="26">
        <v>8</v>
      </c>
      <c r="AE732" s="26" t="s">
        <v>83</v>
      </c>
      <c r="AN732" s="98" t="s">
        <v>182</v>
      </c>
    </row>
    <row r="733" spans="1:40">
      <c r="A733" s="17">
        <v>43186</v>
      </c>
      <c r="B733" s="18">
        <v>0.33333333333333298</v>
      </c>
      <c r="C733" s="18">
        <v>0.625</v>
      </c>
      <c r="D733" s="19">
        <v>10</v>
      </c>
      <c r="E733" s="19">
        <v>12</v>
      </c>
      <c r="F733" s="19">
        <v>10</v>
      </c>
      <c r="G733" s="5">
        <f>INDEX('Carta Psicrométrica'!B$3:AO$49,MATCH(datos!F733,'Carta Psicrométrica'!A$3:A$49,0),MATCH(datos!E733,'Carta Psicrométrica'!B$2:AO$2,0))</f>
        <v>0</v>
      </c>
      <c r="H733" s="20">
        <v>20</v>
      </c>
      <c r="I733" s="20">
        <v>12</v>
      </c>
      <c r="J733" s="6">
        <v>1020</v>
      </c>
      <c r="K733" s="6">
        <f t="shared" si="89"/>
        <v>765</v>
      </c>
      <c r="L733" s="21">
        <v>16</v>
      </c>
      <c r="M733" s="21">
        <v>16</v>
      </c>
      <c r="N733" s="21">
        <v>17</v>
      </c>
      <c r="O733" s="21">
        <v>16</v>
      </c>
      <c r="P733" s="21">
        <v>15</v>
      </c>
      <c r="Q733" s="22">
        <v>100</v>
      </c>
      <c r="R733" s="22">
        <v>98</v>
      </c>
      <c r="S733" s="23">
        <f t="shared" si="90"/>
        <v>2</v>
      </c>
      <c r="T733" s="22">
        <v>20</v>
      </c>
      <c r="U733" s="22">
        <v>11</v>
      </c>
      <c r="V733" s="24">
        <v>0</v>
      </c>
      <c r="W733" s="24" t="str">
        <f t="shared" si="91"/>
        <v>Calma</v>
      </c>
      <c r="X733" s="24" t="s">
        <v>49</v>
      </c>
      <c r="Y733" s="24">
        <f t="shared" si="88"/>
        <v>247.5</v>
      </c>
      <c r="Z733" s="25">
        <v>0</v>
      </c>
      <c r="AA733" s="25">
        <f t="shared" si="93"/>
        <v>0</v>
      </c>
      <c r="AB733" s="25">
        <f t="shared" si="92"/>
        <v>0</v>
      </c>
      <c r="AC733" s="25">
        <v>0</v>
      </c>
      <c r="AD733" s="26">
        <v>4</v>
      </c>
      <c r="AE733" s="26" t="s">
        <v>93</v>
      </c>
      <c r="AN733" s="98" t="s">
        <v>182</v>
      </c>
    </row>
    <row r="734" spans="1:40">
      <c r="A734" s="17">
        <v>43187</v>
      </c>
      <c r="B734" s="18">
        <v>0.33333333333333298</v>
      </c>
      <c r="C734" s="18">
        <v>0.625</v>
      </c>
      <c r="D734" s="19">
        <v>8</v>
      </c>
      <c r="E734" s="19">
        <v>7</v>
      </c>
      <c r="F734" s="19">
        <v>9</v>
      </c>
      <c r="G734" s="5">
        <f>INDEX('Carta Psicrométrica'!B$3:AO$49,MATCH(datos!F734,'Carta Psicrométrica'!A$3:A$49,0),MATCH(datos!E734,'Carta Psicrométrica'!B$2:AO$2,0))</f>
        <v>12</v>
      </c>
      <c r="H734" s="20">
        <v>23</v>
      </c>
      <c r="I734" s="20">
        <v>11</v>
      </c>
      <c r="J734" s="6">
        <v>1022</v>
      </c>
      <c r="K734" s="6">
        <f t="shared" si="89"/>
        <v>766.5</v>
      </c>
      <c r="L734" s="21">
        <v>12</v>
      </c>
      <c r="M734" s="21">
        <v>15</v>
      </c>
      <c r="N734" s="21">
        <v>16</v>
      </c>
      <c r="O734" s="21">
        <v>16</v>
      </c>
      <c r="P734" s="21">
        <v>14</v>
      </c>
      <c r="Q734" s="22">
        <v>98</v>
      </c>
      <c r="R734" s="22">
        <v>90</v>
      </c>
      <c r="S734" s="23">
        <f t="shared" si="90"/>
        <v>8</v>
      </c>
      <c r="T734" s="22">
        <v>23</v>
      </c>
      <c r="U734" s="22">
        <v>7</v>
      </c>
      <c r="V734" s="24">
        <v>2</v>
      </c>
      <c r="W734" s="24" t="str">
        <f t="shared" si="91"/>
        <v>Brisa Suave</v>
      </c>
      <c r="X734" s="24" t="s">
        <v>58</v>
      </c>
      <c r="Y734" s="24">
        <f t="shared" ref="Y734:Y797" si="94">IF(X734="N",0,IF(X734="NNE",22.5,IF(X734="NE",45,IF(X734="ENE",67.5,IF(X734="E",90,IF(X734="ESE",112.5,IF(X734="SE",135.5,IF(X734="SSE",157.5,IF(X734="S",180,IF(X734="SSW",202.5,IF(X734="SW",225,IF(X734="WSW",247.5,IF(X734="W",270,IF(X734="WNW",292.5,IF(X734="NW",315,IF(X734="NNW",337.5,"N/A"))))))))))))))))</f>
        <v>270</v>
      </c>
      <c r="Z734" s="25">
        <v>0</v>
      </c>
      <c r="AA734" s="25">
        <f t="shared" si="93"/>
        <v>0</v>
      </c>
      <c r="AB734" s="25">
        <f t="shared" si="92"/>
        <v>0</v>
      </c>
      <c r="AC734" s="25">
        <v>0</v>
      </c>
      <c r="AD734" s="26">
        <v>0</v>
      </c>
      <c r="AN734" s="98" t="s">
        <v>182</v>
      </c>
    </row>
    <row r="735" spans="1:40">
      <c r="A735" s="17">
        <v>43188</v>
      </c>
      <c r="B735" s="18">
        <v>0.33333333333333298</v>
      </c>
      <c r="C735" s="18">
        <v>0.625</v>
      </c>
      <c r="D735" s="19">
        <v>10</v>
      </c>
      <c r="E735" s="19">
        <v>7</v>
      </c>
      <c r="F735" s="19">
        <v>13</v>
      </c>
      <c r="G735" s="5">
        <f>INDEX('Carta Psicrométrica'!B$3:AO$49,MATCH(datos!F735,'Carta Psicrométrica'!A$3:A$49,0),MATCH(datos!E735,'Carta Psicrométrica'!B$2:AO$2,0))</f>
        <v>25</v>
      </c>
      <c r="H735" s="20">
        <v>21</v>
      </c>
      <c r="I735" s="20">
        <v>8</v>
      </c>
      <c r="J735" s="6">
        <v>1024</v>
      </c>
      <c r="K735" s="6">
        <f t="shared" si="89"/>
        <v>768</v>
      </c>
      <c r="L735" s="21">
        <v>14</v>
      </c>
      <c r="M735" s="21">
        <v>15</v>
      </c>
      <c r="N735" s="21">
        <v>16</v>
      </c>
      <c r="O735" s="21">
        <v>16</v>
      </c>
      <c r="P735" s="21">
        <v>14</v>
      </c>
      <c r="Q735" s="22">
        <v>90</v>
      </c>
      <c r="R735" s="22">
        <v>81</v>
      </c>
      <c r="S735" s="23">
        <f t="shared" si="90"/>
        <v>9</v>
      </c>
      <c r="T735" s="22">
        <v>24</v>
      </c>
      <c r="U735" s="22">
        <v>7</v>
      </c>
      <c r="V735" s="24">
        <v>2</v>
      </c>
      <c r="W735" s="24" t="str">
        <f t="shared" si="91"/>
        <v>Brisa Suave</v>
      </c>
      <c r="X735" s="24" t="s">
        <v>60</v>
      </c>
      <c r="Y735" s="24">
        <f t="shared" si="94"/>
        <v>292.5</v>
      </c>
      <c r="Z735" s="25">
        <v>0</v>
      </c>
      <c r="AA735" s="25">
        <f t="shared" si="93"/>
        <v>0</v>
      </c>
      <c r="AB735" s="25">
        <f t="shared" si="92"/>
        <v>0</v>
      </c>
      <c r="AC735" s="25">
        <v>0</v>
      </c>
      <c r="AD735" s="26">
        <v>0</v>
      </c>
      <c r="AN735" s="98" t="s">
        <v>182</v>
      </c>
    </row>
    <row r="736" spans="1:40">
      <c r="A736" s="17">
        <v>43189</v>
      </c>
      <c r="B736" s="18">
        <v>0.33333333333333298</v>
      </c>
      <c r="C736" s="18">
        <v>0.625</v>
      </c>
      <c r="D736" s="19">
        <v>10</v>
      </c>
      <c r="E736" s="19">
        <v>7</v>
      </c>
      <c r="F736" s="19">
        <v>12</v>
      </c>
      <c r="G736" s="5">
        <f>INDEX('Carta Psicrométrica'!B$3:AO$49,MATCH(datos!F736,'Carta Psicrométrica'!A$3:A$49,0),MATCH(datos!E736,'Carta Psicrométrica'!B$2:AO$2,0))</f>
        <v>22</v>
      </c>
      <c r="H736" s="20">
        <v>27</v>
      </c>
      <c r="I736" s="20">
        <v>8</v>
      </c>
      <c r="J736" s="6">
        <v>1026</v>
      </c>
      <c r="K736" s="6">
        <f t="shared" ref="K736:K799" si="95">J736*0.75</f>
        <v>769.5</v>
      </c>
      <c r="L736" s="21">
        <v>14</v>
      </c>
      <c r="M736" s="21">
        <v>17</v>
      </c>
      <c r="N736" s="21">
        <v>17</v>
      </c>
      <c r="O736" s="21">
        <v>18</v>
      </c>
      <c r="P736" s="21">
        <v>18</v>
      </c>
      <c r="Q736" s="22">
        <v>81</v>
      </c>
      <c r="R736" s="22">
        <v>73</v>
      </c>
      <c r="S736" s="23">
        <f t="shared" si="90"/>
        <v>8</v>
      </c>
      <c r="T736" s="22">
        <v>27</v>
      </c>
      <c r="U736" s="22">
        <v>7</v>
      </c>
      <c r="V736" s="24">
        <v>0</v>
      </c>
      <c r="W736" s="24" t="str">
        <f t="shared" si="91"/>
        <v>Calma</v>
      </c>
      <c r="X736" s="24" t="s">
        <v>66</v>
      </c>
      <c r="Y736" s="24">
        <f t="shared" si="94"/>
        <v>225</v>
      </c>
      <c r="Z736" s="25">
        <v>0</v>
      </c>
      <c r="AA736" s="25">
        <f t="shared" si="93"/>
        <v>0</v>
      </c>
      <c r="AB736" s="25">
        <f t="shared" si="92"/>
        <v>0</v>
      </c>
      <c r="AC736" s="25">
        <v>0</v>
      </c>
      <c r="AD736" s="26">
        <v>0</v>
      </c>
      <c r="AN736" s="98" t="s">
        <v>182</v>
      </c>
    </row>
    <row r="737" spans="1:40">
      <c r="A737" s="17">
        <v>43190</v>
      </c>
      <c r="B737" s="18">
        <v>0.33333333333333298</v>
      </c>
      <c r="C737" s="18">
        <v>0.625</v>
      </c>
      <c r="D737" s="19">
        <v>18</v>
      </c>
      <c r="E737" s="19">
        <v>12</v>
      </c>
      <c r="F737" s="19">
        <v>18</v>
      </c>
      <c r="G737" s="5">
        <f>INDEX('Carta Psicrométrica'!B$3:AO$49,MATCH(datos!F737,'Carta Psicrométrica'!A$3:A$49,0),MATCH(datos!E737,'Carta Psicrométrica'!B$2:AO$2,0))</f>
        <v>0</v>
      </c>
      <c r="H737" s="20">
        <v>18</v>
      </c>
      <c r="I737" s="20">
        <v>7</v>
      </c>
      <c r="J737" s="6">
        <v>1025</v>
      </c>
      <c r="K737" s="6">
        <f t="shared" si="95"/>
        <v>768.75</v>
      </c>
      <c r="L737" s="21">
        <v>15</v>
      </c>
      <c r="M737" s="21">
        <v>16</v>
      </c>
      <c r="N737" s="21">
        <v>16</v>
      </c>
      <c r="O737" s="21">
        <v>17</v>
      </c>
      <c r="P737" s="21">
        <v>15</v>
      </c>
      <c r="Q737" s="22">
        <v>73</v>
      </c>
      <c r="R737" s="22">
        <v>64</v>
      </c>
      <c r="S737" s="23">
        <f t="shared" ref="S737:S800" si="96">IF(AB737=0,Q737-R737,Q737-(R737-AB737))</f>
        <v>9</v>
      </c>
      <c r="T737" s="22">
        <v>12</v>
      </c>
      <c r="U737" s="22">
        <v>4</v>
      </c>
      <c r="V737" s="24">
        <v>0</v>
      </c>
      <c r="W737" s="24" t="str">
        <f t="shared" si="91"/>
        <v>Calma</v>
      </c>
      <c r="X737" s="24" t="s">
        <v>60</v>
      </c>
      <c r="Y737" s="24">
        <f t="shared" si="94"/>
        <v>292.5</v>
      </c>
      <c r="Z737" s="25">
        <v>0</v>
      </c>
      <c r="AA737" s="25">
        <f t="shared" si="93"/>
        <v>0</v>
      </c>
      <c r="AB737" s="25">
        <f t="shared" si="92"/>
        <v>0</v>
      </c>
      <c r="AC737" s="25">
        <v>0</v>
      </c>
      <c r="AD737" s="26">
        <v>7</v>
      </c>
      <c r="AE737" s="26" t="s">
        <v>76</v>
      </c>
      <c r="AN737" s="98" t="s">
        <v>183</v>
      </c>
    </row>
    <row r="738" spans="1:40">
      <c r="A738" s="17">
        <v>43191</v>
      </c>
      <c r="B738" s="18">
        <v>0.33333333333333298</v>
      </c>
      <c r="C738" s="18">
        <v>0.625</v>
      </c>
      <c r="D738" s="19">
        <v>13</v>
      </c>
      <c r="E738" s="19">
        <v>12</v>
      </c>
      <c r="F738" s="19">
        <v>18</v>
      </c>
      <c r="G738" s="5">
        <f>INDEX('Carta Psicrométrica'!B$3:AO$49,MATCH(datos!F738,'Carta Psicrométrica'!A$3:A$49,0),MATCH(datos!E738,'Carta Psicrométrica'!B$2:AO$2,0))</f>
        <v>0</v>
      </c>
      <c r="H738" s="20">
        <v>32</v>
      </c>
      <c r="I738" s="20">
        <v>17</v>
      </c>
      <c r="J738" s="6">
        <v>1021</v>
      </c>
      <c r="K738" s="6">
        <f t="shared" si="95"/>
        <v>765.75</v>
      </c>
      <c r="L738" s="21">
        <v>16</v>
      </c>
      <c r="M738" s="21">
        <v>17</v>
      </c>
      <c r="N738" s="21">
        <v>18</v>
      </c>
      <c r="O738" s="21">
        <v>16</v>
      </c>
      <c r="P738" s="21">
        <v>15</v>
      </c>
      <c r="Q738" s="22">
        <v>64</v>
      </c>
      <c r="R738" s="22">
        <v>57</v>
      </c>
      <c r="S738" s="23">
        <f t="shared" si="96"/>
        <v>7</v>
      </c>
      <c r="T738" s="22">
        <v>30</v>
      </c>
      <c r="U738" s="22">
        <v>8</v>
      </c>
      <c r="V738" s="24">
        <v>0</v>
      </c>
      <c r="W738" s="24" t="str">
        <f t="shared" si="91"/>
        <v>Calma</v>
      </c>
      <c r="X738" s="24" t="s">
        <v>58</v>
      </c>
      <c r="Y738" s="24">
        <f t="shared" si="94"/>
        <v>270</v>
      </c>
      <c r="Z738" s="25">
        <v>0</v>
      </c>
      <c r="AA738" s="25">
        <f t="shared" si="93"/>
        <v>0</v>
      </c>
      <c r="AB738" s="25">
        <f t="shared" si="92"/>
        <v>0</v>
      </c>
      <c r="AC738" s="25">
        <v>0</v>
      </c>
      <c r="AD738" s="26">
        <v>6</v>
      </c>
      <c r="AE738" s="26" t="s">
        <v>76</v>
      </c>
      <c r="AN738" s="98" t="s">
        <v>174</v>
      </c>
    </row>
    <row r="739" spans="1:40">
      <c r="A739" s="17">
        <v>43192</v>
      </c>
      <c r="B739" s="18">
        <v>0.33333333333333298</v>
      </c>
      <c r="C739" s="18">
        <v>0.625</v>
      </c>
      <c r="D739" s="19">
        <v>14</v>
      </c>
      <c r="E739" s="19">
        <v>10</v>
      </c>
      <c r="F739" s="19">
        <v>16</v>
      </c>
      <c r="G739" s="5">
        <f>INDEX('Carta Psicrométrica'!B$3:AO$49,MATCH(datos!F739,'Carta Psicrométrica'!A$3:A$49,0),MATCH(datos!E739,'Carta Psicrométrica'!B$2:AO$2,0))</f>
        <v>7</v>
      </c>
      <c r="H739" s="20">
        <v>32</v>
      </c>
      <c r="I739" s="20">
        <v>13</v>
      </c>
      <c r="J739" s="6">
        <v>1020</v>
      </c>
      <c r="K739" s="6">
        <f t="shared" si="95"/>
        <v>765</v>
      </c>
      <c r="L739" s="21">
        <v>16</v>
      </c>
      <c r="M739" s="21">
        <v>18</v>
      </c>
      <c r="N739" s="21">
        <v>18</v>
      </c>
      <c r="O739" s="21">
        <v>18</v>
      </c>
      <c r="P739" s="21">
        <v>15</v>
      </c>
      <c r="Q739" s="22">
        <v>57</v>
      </c>
      <c r="R739" s="22">
        <v>46</v>
      </c>
      <c r="S739" s="23">
        <f t="shared" si="96"/>
        <v>11</v>
      </c>
      <c r="T739" s="22">
        <v>30</v>
      </c>
      <c r="U739" s="22">
        <v>8</v>
      </c>
      <c r="V739" s="24">
        <v>1</v>
      </c>
      <c r="W739" s="24" t="str">
        <f t="shared" si="91"/>
        <v>Ventolina</v>
      </c>
      <c r="X739" s="24" t="s">
        <v>60</v>
      </c>
      <c r="Y739" s="24">
        <f t="shared" si="94"/>
        <v>292.5</v>
      </c>
      <c r="Z739" s="25">
        <v>0</v>
      </c>
      <c r="AA739" s="25">
        <f t="shared" si="93"/>
        <v>0</v>
      </c>
      <c r="AB739" s="25">
        <f t="shared" si="92"/>
        <v>0</v>
      </c>
      <c r="AC739" s="25">
        <v>0</v>
      </c>
      <c r="AD739" s="26">
        <v>0</v>
      </c>
      <c r="AN739" s="98" t="s">
        <v>182</v>
      </c>
    </row>
    <row r="740" spans="1:40">
      <c r="A740" s="17">
        <v>43193</v>
      </c>
      <c r="B740" s="18">
        <v>0.33333333333333298</v>
      </c>
      <c r="C740" s="18">
        <v>0.625</v>
      </c>
      <c r="D740" s="19">
        <v>18</v>
      </c>
      <c r="E740" s="19">
        <v>12</v>
      </c>
      <c r="F740" s="19">
        <v>18</v>
      </c>
      <c r="G740" s="5">
        <f>INDEX('Carta Psicrométrica'!B$3:AO$49,MATCH(datos!F740,'Carta Psicrométrica'!A$3:A$49,0),MATCH(datos!E740,'Carta Psicrométrica'!B$2:AO$2,0))</f>
        <v>0</v>
      </c>
      <c r="H740" s="20">
        <v>30</v>
      </c>
      <c r="I740" s="20">
        <v>15</v>
      </c>
      <c r="J740" s="6">
        <v>1018</v>
      </c>
      <c r="K740" s="6">
        <f t="shared" si="95"/>
        <v>763.5</v>
      </c>
      <c r="L740" s="21">
        <v>18</v>
      </c>
      <c r="M740" s="21">
        <v>18</v>
      </c>
      <c r="N740" s="21">
        <v>19</v>
      </c>
      <c r="O740" s="21">
        <v>17</v>
      </c>
      <c r="P740" s="21">
        <v>16</v>
      </c>
      <c r="Q740" s="22">
        <v>100</v>
      </c>
      <c r="R740" s="22">
        <v>90</v>
      </c>
      <c r="S740" s="23">
        <f t="shared" si="96"/>
        <v>10</v>
      </c>
      <c r="T740" s="22">
        <v>30</v>
      </c>
      <c r="U740" s="22">
        <v>9</v>
      </c>
      <c r="V740" s="24">
        <v>2</v>
      </c>
      <c r="W740" s="24" t="str">
        <f t="shared" si="91"/>
        <v>Brisa Suave</v>
      </c>
      <c r="X740" s="24" t="s">
        <v>58</v>
      </c>
      <c r="Y740" s="24">
        <f t="shared" si="94"/>
        <v>270</v>
      </c>
      <c r="Z740" s="25">
        <v>0</v>
      </c>
      <c r="AA740" s="25">
        <f t="shared" si="93"/>
        <v>0</v>
      </c>
      <c r="AB740" s="25">
        <f t="shared" si="92"/>
        <v>0</v>
      </c>
      <c r="AC740" s="25">
        <v>0</v>
      </c>
      <c r="AD740" s="26">
        <v>0</v>
      </c>
      <c r="AN740" s="98" t="s">
        <v>182</v>
      </c>
    </row>
    <row r="741" spans="1:40">
      <c r="A741" s="17">
        <v>43194</v>
      </c>
      <c r="B741" s="18">
        <v>0.33333333333333298</v>
      </c>
      <c r="C741" s="18">
        <v>0.625</v>
      </c>
      <c r="D741" s="19">
        <v>10</v>
      </c>
      <c r="E741" s="19">
        <v>6</v>
      </c>
      <c r="F741" s="19">
        <v>11</v>
      </c>
      <c r="G741" s="5">
        <f>INDEX('Carta Psicrométrica'!B$3:AO$49,MATCH(datos!F741,'Carta Psicrométrica'!A$3:A$49,0),MATCH(datos!E741,'Carta Psicrométrica'!B$2:AO$2,0))</f>
        <v>30</v>
      </c>
      <c r="H741" s="20">
        <v>29</v>
      </c>
      <c r="I741" s="20">
        <v>8</v>
      </c>
      <c r="J741" s="6">
        <v>1028</v>
      </c>
      <c r="K741" s="6">
        <f t="shared" si="95"/>
        <v>771</v>
      </c>
      <c r="L741" s="21">
        <v>17</v>
      </c>
      <c r="M741" s="21">
        <v>18</v>
      </c>
      <c r="N741" s="21">
        <v>19</v>
      </c>
      <c r="O741" s="21">
        <v>18</v>
      </c>
      <c r="P741" s="21">
        <v>16</v>
      </c>
      <c r="Q741" s="22">
        <v>90</v>
      </c>
      <c r="R741" s="22">
        <v>79</v>
      </c>
      <c r="S741" s="23">
        <f t="shared" si="96"/>
        <v>11</v>
      </c>
      <c r="T741" s="22">
        <v>29</v>
      </c>
      <c r="U741" s="22">
        <v>10</v>
      </c>
      <c r="V741" s="24">
        <v>2</v>
      </c>
      <c r="W741" s="24" t="str">
        <f t="shared" si="91"/>
        <v>Brisa Suave</v>
      </c>
      <c r="X741" s="24" t="s">
        <v>67</v>
      </c>
      <c r="Y741" s="24">
        <f t="shared" si="94"/>
        <v>337.5</v>
      </c>
      <c r="Z741" s="25">
        <v>0</v>
      </c>
      <c r="AA741" s="25">
        <f t="shared" si="93"/>
        <v>0</v>
      </c>
      <c r="AB741" s="25">
        <f t="shared" si="92"/>
        <v>0</v>
      </c>
      <c r="AC741" s="25">
        <v>0</v>
      </c>
      <c r="AN741" s="98" t="s">
        <v>182</v>
      </c>
    </row>
    <row r="742" spans="1:40">
      <c r="A742" s="17">
        <v>43195</v>
      </c>
      <c r="B742" s="18">
        <v>0.33333333333333298</v>
      </c>
      <c r="C742" s="18">
        <v>0.625</v>
      </c>
      <c r="D742" s="19">
        <v>12</v>
      </c>
      <c r="E742" s="19">
        <v>10</v>
      </c>
      <c r="F742" s="19">
        <v>14</v>
      </c>
      <c r="G742" s="5">
        <f>INDEX('Carta Psicrométrica'!B$3:AO$49,MATCH(datos!F742,'Carta Psicrométrica'!A$3:A$49,0),MATCH(datos!E742,'Carta Psicrométrica'!B$2:AO$2,0))</f>
        <v>1</v>
      </c>
      <c r="H742" s="20">
        <v>29</v>
      </c>
      <c r="I742" s="20">
        <v>11</v>
      </c>
      <c r="J742" s="6">
        <v>1026</v>
      </c>
      <c r="K742" s="6">
        <f t="shared" si="95"/>
        <v>769.5</v>
      </c>
      <c r="L742" s="21">
        <v>17</v>
      </c>
      <c r="M742" s="21">
        <v>18</v>
      </c>
      <c r="N742" s="21">
        <v>19</v>
      </c>
      <c r="O742" s="21">
        <v>17</v>
      </c>
      <c r="P742" s="21">
        <v>16</v>
      </c>
      <c r="Q742" s="22">
        <v>79</v>
      </c>
      <c r="R742" s="22">
        <v>72</v>
      </c>
      <c r="S742" s="23">
        <f t="shared" si="96"/>
        <v>7</v>
      </c>
      <c r="T742" s="22">
        <v>29</v>
      </c>
      <c r="U742" s="22">
        <v>10</v>
      </c>
      <c r="V742" s="24">
        <v>1</v>
      </c>
      <c r="W742" s="24" t="str">
        <f t="shared" si="91"/>
        <v>Ventolina</v>
      </c>
      <c r="X742" s="24" t="s">
        <v>67</v>
      </c>
      <c r="Y742" s="24">
        <f t="shared" si="94"/>
        <v>337.5</v>
      </c>
      <c r="Z742" s="25">
        <v>0</v>
      </c>
      <c r="AA742" s="25">
        <f t="shared" si="93"/>
        <v>0</v>
      </c>
      <c r="AB742" s="25">
        <f t="shared" si="92"/>
        <v>0</v>
      </c>
      <c r="AC742" s="25">
        <v>0</v>
      </c>
      <c r="AD742" s="26">
        <v>0</v>
      </c>
      <c r="AN742" s="98" t="s">
        <v>182</v>
      </c>
    </row>
    <row r="743" spans="1:40">
      <c r="A743" s="17">
        <v>43196</v>
      </c>
      <c r="B743" s="18">
        <v>0.33333333333333298</v>
      </c>
      <c r="C743" s="18">
        <v>0.625</v>
      </c>
      <c r="D743" s="19">
        <v>13</v>
      </c>
      <c r="E743" s="19">
        <v>11.5</v>
      </c>
      <c r="F743" s="19">
        <v>18</v>
      </c>
      <c r="G743" s="5" t="e">
        <f>INDEX('Carta Psicrométrica'!B$3:AO$49,MATCH(datos!F743,'Carta Psicrométrica'!A$3:A$49,0),MATCH(datos!E743,'Carta Psicrométrica'!B$2:AO$2,0))</f>
        <v>#N/A</v>
      </c>
      <c r="H743" s="20">
        <v>32</v>
      </c>
      <c r="I743" s="20">
        <v>18</v>
      </c>
      <c r="J743" s="6">
        <v>1022</v>
      </c>
      <c r="K743" s="6">
        <f t="shared" si="95"/>
        <v>766.5</v>
      </c>
      <c r="L743" s="21">
        <v>19</v>
      </c>
      <c r="M743" s="21">
        <v>20</v>
      </c>
      <c r="N743" s="21">
        <v>20</v>
      </c>
      <c r="O743" s="21">
        <v>18</v>
      </c>
      <c r="P743" s="21">
        <v>11</v>
      </c>
      <c r="Q743" s="22">
        <v>72</v>
      </c>
      <c r="R743" s="22">
        <v>62</v>
      </c>
      <c r="S743" s="23">
        <f t="shared" si="96"/>
        <v>10</v>
      </c>
      <c r="T743" s="22">
        <v>29</v>
      </c>
      <c r="U743" s="22">
        <v>13</v>
      </c>
      <c r="V743" s="24">
        <v>1</v>
      </c>
      <c r="W743" s="24" t="str">
        <f t="shared" si="91"/>
        <v>Ventolina</v>
      </c>
      <c r="X743" s="24" t="s">
        <v>60</v>
      </c>
      <c r="Y743" s="24">
        <f t="shared" si="94"/>
        <v>292.5</v>
      </c>
      <c r="Z743" s="25">
        <v>0</v>
      </c>
      <c r="AA743" s="25">
        <f t="shared" si="93"/>
        <v>0</v>
      </c>
      <c r="AB743" s="25">
        <f t="shared" si="92"/>
        <v>0</v>
      </c>
      <c r="AC743" s="25">
        <v>0</v>
      </c>
      <c r="AD743" s="26">
        <v>7</v>
      </c>
      <c r="AE743" s="26" t="s">
        <v>97</v>
      </c>
      <c r="AN743" s="98" t="s">
        <v>171</v>
      </c>
    </row>
    <row r="744" spans="1:40">
      <c r="A744" s="17">
        <v>43197</v>
      </c>
      <c r="B744" s="18">
        <v>0.33333333333333298</v>
      </c>
      <c r="C744" s="18">
        <v>0.625</v>
      </c>
      <c r="D744" s="19">
        <v>15</v>
      </c>
      <c r="E744" s="19">
        <v>12</v>
      </c>
      <c r="F744" s="19">
        <v>16</v>
      </c>
      <c r="G744" s="5">
        <f>INDEX('Carta Psicrométrica'!B$3:AO$49,MATCH(datos!F744,'Carta Psicrométrica'!A$3:A$49,0),MATCH(datos!E744,'Carta Psicrométrica'!B$2:AO$2,0))</f>
        <v>0</v>
      </c>
      <c r="H744" s="20">
        <v>16</v>
      </c>
      <c r="I744" s="20">
        <v>-1</v>
      </c>
      <c r="J744" s="6">
        <v>1021</v>
      </c>
      <c r="K744" s="6">
        <f t="shared" si="95"/>
        <v>765.75</v>
      </c>
      <c r="L744" s="21">
        <v>20</v>
      </c>
      <c r="M744" s="21">
        <v>20</v>
      </c>
      <c r="N744" s="21">
        <v>20</v>
      </c>
      <c r="O744" s="21">
        <v>19</v>
      </c>
      <c r="P744" s="21">
        <v>17</v>
      </c>
      <c r="Q744" s="22">
        <v>62</v>
      </c>
      <c r="R744" s="22">
        <v>52</v>
      </c>
      <c r="S744" s="23">
        <f t="shared" si="96"/>
        <v>10</v>
      </c>
      <c r="T744" s="22">
        <v>29</v>
      </c>
      <c r="U744" s="22">
        <v>12</v>
      </c>
      <c r="V744" s="24">
        <v>1</v>
      </c>
      <c r="W744" s="24" t="str">
        <f t="shared" si="91"/>
        <v>Ventolina</v>
      </c>
      <c r="X744" s="24" t="s">
        <v>60</v>
      </c>
      <c r="Y744" s="24">
        <f t="shared" si="94"/>
        <v>292.5</v>
      </c>
      <c r="Z744" s="25">
        <v>0</v>
      </c>
      <c r="AA744" s="25">
        <f t="shared" si="93"/>
        <v>0</v>
      </c>
      <c r="AB744" s="25">
        <f t="shared" si="92"/>
        <v>0</v>
      </c>
      <c r="AC744" s="25">
        <v>0</v>
      </c>
      <c r="AD744" s="26">
        <v>7</v>
      </c>
      <c r="AE744" s="26" t="s">
        <v>87</v>
      </c>
      <c r="AN744" s="98" t="s">
        <v>184</v>
      </c>
    </row>
    <row r="745" spans="1:40">
      <c r="A745" s="17">
        <v>43198</v>
      </c>
      <c r="B745" s="18">
        <v>0.33333333333333298</v>
      </c>
      <c r="C745" s="18">
        <v>0.625</v>
      </c>
      <c r="D745" s="19">
        <v>20</v>
      </c>
      <c r="E745" s="19">
        <v>22</v>
      </c>
      <c r="F745" s="19">
        <v>20</v>
      </c>
      <c r="G745" s="5">
        <f>INDEX('Carta Psicrométrica'!B$3:AO$49,MATCH(datos!F745,'Carta Psicrométrica'!A$3:A$49,0),MATCH(datos!E745,'Carta Psicrométrica'!B$2:AO$2,0))</f>
        <v>0</v>
      </c>
      <c r="H745" s="20">
        <v>32</v>
      </c>
      <c r="I745" s="20">
        <v>13</v>
      </c>
      <c r="J745" s="6">
        <v>1024</v>
      </c>
      <c r="K745" s="6">
        <f t="shared" si="95"/>
        <v>768</v>
      </c>
      <c r="L745" s="21">
        <v>21</v>
      </c>
      <c r="M745" s="21">
        <v>22</v>
      </c>
      <c r="N745" s="21">
        <v>20</v>
      </c>
      <c r="O745" s="21">
        <v>19</v>
      </c>
      <c r="P745" s="21">
        <v>17</v>
      </c>
      <c r="Q745" s="22">
        <v>52</v>
      </c>
      <c r="R745" s="22">
        <v>41</v>
      </c>
      <c r="S745" s="23">
        <f t="shared" si="96"/>
        <v>11</v>
      </c>
      <c r="T745" s="22">
        <v>28</v>
      </c>
      <c r="U745" s="22">
        <v>13</v>
      </c>
      <c r="V745" s="24">
        <v>0</v>
      </c>
      <c r="W745" s="24" t="str">
        <f t="shared" si="91"/>
        <v>Calma</v>
      </c>
      <c r="X745" s="24" t="s">
        <v>58</v>
      </c>
      <c r="Y745" s="24">
        <f t="shared" si="94"/>
        <v>270</v>
      </c>
      <c r="Z745" s="25">
        <v>0</v>
      </c>
      <c r="AA745" s="25">
        <f t="shared" si="93"/>
        <v>0</v>
      </c>
      <c r="AB745" s="25">
        <f t="shared" si="92"/>
        <v>0</v>
      </c>
      <c r="AC745" s="25">
        <v>0</v>
      </c>
      <c r="AD745" s="26">
        <v>0</v>
      </c>
      <c r="AN745" s="98" t="s">
        <v>185</v>
      </c>
    </row>
    <row r="746" spans="1:40">
      <c r="A746" s="17">
        <v>43199</v>
      </c>
      <c r="B746" s="18">
        <v>0.33333333333333298</v>
      </c>
      <c r="C746" s="18">
        <v>0.625</v>
      </c>
      <c r="D746" s="19">
        <v>19</v>
      </c>
      <c r="E746" s="19">
        <v>15</v>
      </c>
      <c r="F746" s="19">
        <v>21</v>
      </c>
      <c r="G746" s="5">
        <f>INDEX('Carta Psicrométrica'!B$3:AO$49,MATCH(datos!F746,'Carta Psicrométrica'!A$3:A$49,0),MATCH(datos!E746,'Carta Psicrométrica'!B$2:AO$2,0))</f>
        <v>0</v>
      </c>
      <c r="H746" s="20">
        <v>32</v>
      </c>
      <c r="I746" s="20">
        <v>19</v>
      </c>
      <c r="J746" s="6">
        <v>1020</v>
      </c>
      <c r="K746" s="6">
        <f t="shared" si="95"/>
        <v>765</v>
      </c>
      <c r="L746" s="21">
        <v>22</v>
      </c>
      <c r="M746" s="21">
        <v>22</v>
      </c>
      <c r="N746" s="21">
        <v>22</v>
      </c>
      <c r="O746" s="21">
        <v>22</v>
      </c>
      <c r="P746" s="21">
        <v>28</v>
      </c>
      <c r="Q746" s="22">
        <v>41</v>
      </c>
      <c r="R746" s="22">
        <v>30</v>
      </c>
      <c r="S746" s="23">
        <f t="shared" si="96"/>
        <v>11</v>
      </c>
      <c r="T746" s="22">
        <v>28</v>
      </c>
      <c r="U746" s="22">
        <v>12</v>
      </c>
      <c r="V746" s="24">
        <v>0</v>
      </c>
      <c r="W746" s="24" t="str">
        <f t="shared" si="91"/>
        <v>Calma</v>
      </c>
      <c r="X746" s="24" t="s">
        <v>60</v>
      </c>
      <c r="Y746" s="24">
        <f t="shared" si="94"/>
        <v>292.5</v>
      </c>
      <c r="Z746" s="25">
        <v>0</v>
      </c>
      <c r="AA746" s="25">
        <f t="shared" si="93"/>
        <v>0</v>
      </c>
      <c r="AB746" s="25">
        <f t="shared" si="92"/>
        <v>0</v>
      </c>
      <c r="AC746" s="25">
        <v>0</v>
      </c>
      <c r="AD746" s="26">
        <v>2</v>
      </c>
      <c r="AE746" s="26" t="s">
        <v>103</v>
      </c>
      <c r="AN746" s="98" t="s">
        <v>176</v>
      </c>
    </row>
    <row r="747" spans="1:40">
      <c r="A747" s="17">
        <v>43200</v>
      </c>
      <c r="B747" s="18">
        <v>0.33333333333333298</v>
      </c>
      <c r="C747" s="18">
        <v>0.625</v>
      </c>
      <c r="D747" s="19">
        <v>12</v>
      </c>
      <c r="E747" s="19">
        <v>11</v>
      </c>
      <c r="F747" s="19">
        <v>15</v>
      </c>
      <c r="G747" s="5">
        <f>INDEX('Carta Psicrométrica'!B$3:AO$49,MATCH(datos!F747,'Carta Psicrométrica'!A$3:A$49,0),MATCH(datos!E747,'Carta Psicrométrica'!B$2:AO$2,0))</f>
        <v>0</v>
      </c>
      <c r="H747" s="20">
        <v>33</v>
      </c>
      <c r="I747" s="20">
        <v>12</v>
      </c>
      <c r="J747" s="6">
        <v>1026</v>
      </c>
      <c r="K747" s="6">
        <f t="shared" si="95"/>
        <v>769.5</v>
      </c>
      <c r="L747" s="21">
        <v>20</v>
      </c>
      <c r="M747" s="21">
        <v>21</v>
      </c>
      <c r="N747" s="21">
        <v>22</v>
      </c>
      <c r="O747" s="21">
        <v>20</v>
      </c>
      <c r="P747" s="21">
        <v>12</v>
      </c>
      <c r="Q747" s="22">
        <v>30</v>
      </c>
      <c r="R747" s="22">
        <v>20</v>
      </c>
      <c r="S747" s="23">
        <f t="shared" si="96"/>
        <v>10</v>
      </c>
      <c r="T747" s="22">
        <v>30</v>
      </c>
      <c r="U747" s="22">
        <v>8</v>
      </c>
      <c r="V747" s="24">
        <v>1</v>
      </c>
      <c r="W747" s="24" t="str">
        <f t="shared" si="91"/>
        <v>Ventolina</v>
      </c>
      <c r="X747" s="24" t="s">
        <v>67</v>
      </c>
      <c r="Y747" s="24">
        <f t="shared" si="94"/>
        <v>337.5</v>
      </c>
      <c r="Z747" s="25">
        <v>0</v>
      </c>
      <c r="AA747" s="25">
        <f t="shared" si="93"/>
        <v>0</v>
      </c>
      <c r="AB747" s="25">
        <f t="shared" si="92"/>
        <v>0</v>
      </c>
      <c r="AC747" s="25">
        <v>0</v>
      </c>
      <c r="AD747" s="26">
        <v>0</v>
      </c>
      <c r="AN747" s="98" t="s">
        <v>170</v>
      </c>
    </row>
    <row r="748" spans="1:40">
      <c r="A748" s="17">
        <v>43201</v>
      </c>
      <c r="B748" s="18">
        <v>0.33333333333333298</v>
      </c>
      <c r="C748" s="18">
        <v>0.625</v>
      </c>
      <c r="D748" s="19">
        <v>17</v>
      </c>
      <c r="E748" s="19">
        <v>14</v>
      </c>
      <c r="F748" s="19">
        <v>19</v>
      </c>
      <c r="G748" s="5">
        <f>INDEX('Carta Psicrométrica'!B$3:AO$49,MATCH(datos!F748,'Carta Psicrométrica'!A$3:A$49,0),MATCH(datos!E748,'Carta Psicrométrica'!B$2:AO$2,0))</f>
        <v>0</v>
      </c>
      <c r="H748" s="20">
        <v>32</v>
      </c>
      <c r="I748" s="20">
        <v>12</v>
      </c>
      <c r="J748" s="6">
        <v>1026</v>
      </c>
      <c r="K748" s="6">
        <f t="shared" si="95"/>
        <v>769.5</v>
      </c>
      <c r="L748" s="21">
        <v>20</v>
      </c>
      <c r="M748" s="21">
        <v>21</v>
      </c>
      <c r="N748" s="21">
        <v>21</v>
      </c>
      <c r="O748" s="21">
        <v>20</v>
      </c>
      <c r="P748" s="21">
        <v>18</v>
      </c>
      <c r="Q748" s="22">
        <v>106</v>
      </c>
      <c r="R748" s="22">
        <v>96</v>
      </c>
      <c r="S748" s="23">
        <f t="shared" si="96"/>
        <v>10</v>
      </c>
      <c r="T748" s="22">
        <v>30</v>
      </c>
      <c r="U748" s="22">
        <v>8</v>
      </c>
      <c r="V748" s="24">
        <v>0</v>
      </c>
      <c r="W748" s="24" t="str">
        <f t="shared" si="91"/>
        <v>Calma</v>
      </c>
      <c r="X748" s="24" t="s">
        <v>47</v>
      </c>
      <c r="Y748" s="24">
        <f t="shared" si="94"/>
        <v>315</v>
      </c>
      <c r="Z748" s="25">
        <v>0</v>
      </c>
      <c r="AA748" s="25">
        <f t="shared" si="93"/>
        <v>0</v>
      </c>
      <c r="AB748" s="25">
        <f t="shared" si="92"/>
        <v>0</v>
      </c>
      <c r="AC748" s="25">
        <v>0</v>
      </c>
      <c r="AD748" s="26">
        <v>3</v>
      </c>
      <c r="AE748" s="26" t="s">
        <v>110</v>
      </c>
      <c r="AN748" s="98" t="s">
        <v>170</v>
      </c>
    </row>
    <row r="749" spans="1:40">
      <c r="A749" s="17">
        <v>43202</v>
      </c>
      <c r="B749" s="18">
        <v>0.33333333333333298</v>
      </c>
      <c r="C749" s="18">
        <v>0.625</v>
      </c>
      <c r="D749" s="19">
        <v>20</v>
      </c>
      <c r="E749" s="19">
        <v>13</v>
      </c>
      <c r="F749" s="19">
        <v>22</v>
      </c>
      <c r="G749" s="5">
        <f>INDEX('Carta Psicrométrica'!B$3:AO$49,MATCH(datos!F749,'Carta Psicrométrica'!A$3:A$49,0),MATCH(datos!E749,'Carta Psicrométrica'!B$2:AO$2,0))</f>
        <v>4</v>
      </c>
      <c r="H749" s="20">
        <v>37</v>
      </c>
      <c r="I749" s="20">
        <v>15</v>
      </c>
      <c r="J749" s="6">
        <v>1018</v>
      </c>
      <c r="K749" s="6">
        <f t="shared" si="95"/>
        <v>763.5</v>
      </c>
      <c r="L749" s="21">
        <v>22</v>
      </c>
      <c r="M749" s="21">
        <v>23</v>
      </c>
      <c r="N749" s="21">
        <v>23</v>
      </c>
      <c r="O749" s="21">
        <v>21</v>
      </c>
      <c r="P749" s="21">
        <v>17</v>
      </c>
      <c r="Q749" s="22">
        <v>96</v>
      </c>
      <c r="R749" s="22">
        <v>81</v>
      </c>
      <c r="S749" s="23">
        <f t="shared" si="96"/>
        <v>15</v>
      </c>
      <c r="T749" s="22">
        <v>34</v>
      </c>
      <c r="U749" s="22">
        <v>8</v>
      </c>
      <c r="V749" s="24">
        <v>0</v>
      </c>
      <c r="W749" s="24" t="str">
        <f t="shared" si="91"/>
        <v>Calma</v>
      </c>
      <c r="X749" s="24" t="s">
        <v>60</v>
      </c>
      <c r="Y749" s="24">
        <f t="shared" si="94"/>
        <v>292.5</v>
      </c>
      <c r="Z749" s="25">
        <v>0</v>
      </c>
      <c r="AA749" s="25">
        <f t="shared" si="93"/>
        <v>0</v>
      </c>
      <c r="AB749" s="25">
        <f t="shared" si="92"/>
        <v>0</v>
      </c>
      <c r="AC749" s="25">
        <v>0</v>
      </c>
      <c r="AD749" s="26">
        <v>0</v>
      </c>
      <c r="AN749" s="98" t="s">
        <v>170</v>
      </c>
    </row>
    <row r="750" spans="1:40">
      <c r="A750" s="17">
        <v>43203</v>
      </c>
      <c r="B750" s="18">
        <v>0.33333333333333298</v>
      </c>
      <c r="C750" s="18">
        <v>0.625</v>
      </c>
      <c r="D750" s="19">
        <v>14</v>
      </c>
      <c r="E750" s="19">
        <v>9</v>
      </c>
      <c r="F750" s="19">
        <v>16</v>
      </c>
      <c r="G750" s="5">
        <f>INDEX('Carta Psicrométrica'!B$3:AO$49,MATCH(datos!F750,'Carta Psicrométrica'!A$3:A$49,0),MATCH(datos!E750,'Carta Psicrométrica'!B$2:AO$2,0))</f>
        <v>15</v>
      </c>
      <c r="H750" s="20">
        <v>37</v>
      </c>
      <c r="I750" s="20">
        <v>15</v>
      </c>
      <c r="J750" s="6">
        <v>1017</v>
      </c>
      <c r="K750" s="6">
        <f t="shared" si="95"/>
        <v>762.75</v>
      </c>
      <c r="L750" s="21">
        <v>22</v>
      </c>
      <c r="M750" s="21">
        <v>23</v>
      </c>
      <c r="N750" s="21">
        <v>23</v>
      </c>
      <c r="O750" s="21">
        <v>21</v>
      </c>
      <c r="P750" s="21">
        <v>18</v>
      </c>
      <c r="Q750" s="22">
        <v>81</v>
      </c>
      <c r="R750" s="22">
        <v>69</v>
      </c>
      <c r="S750" s="23">
        <f t="shared" si="96"/>
        <v>12</v>
      </c>
      <c r="T750" s="22">
        <v>32</v>
      </c>
      <c r="U750" s="22">
        <v>8</v>
      </c>
      <c r="V750" s="24">
        <v>6</v>
      </c>
      <c r="W750" s="24" t="str">
        <f t="shared" si="91"/>
        <v>Brisa Fuerte</v>
      </c>
      <c r="X750" s="24" t="s">
        <v>58</v>
      </c>
      <c r="Y750" s="24">
        <f t="shared" si="94"/>
        <v>270</v>
      </c>
      <c r="Z750" s="25">
        <v>0</v>
      </c>
      <c r="AA750" s="25">
        <f t="shared" si="93"/>
        <v>0</v>
      </c>
      <c r="AB750" s="25">
        <f t="shared" si="92"/>
        <v>0</v>
      </c>
      <c r="AC750" s="25">
        <v>0</v>
      </c>
      <c r="AD750" s="26">
        <v>0</v>
      </c>
      <c r="AN750" s="98" t="s">
        <v>175</v>
      </c>
    </row>
    <row r="751" spans="1:40">
      <c r="A751" s="17">
        <v>43204</v>
      </c>
      <c r="B751" s="18">
        <v>0.33333333333333298</v>
      </c>
      <c r="C751" s="18">
        <v>0.625</v>
      </c>
      <c r="D751" s="19">
        <v>10</v>
      </c>
      <c r="E751" s="19">
        <v>6.5</v>
      </c>
      <c r="F751" s="19">
        <v>11.5</v>
      </c>
      <c r="G751" s="5" t="e">
        <f>INDEX('Carta Psicrométrica'!B$3:AO$49,MATCH(datos!F751,'Carta Psicrométrica'!A$3:A$49,0),MATCH(datos!E751,'Carta Psicrométrica'!B$2:AO$2,0))</f>
        <v>#N/A</v>
      </c>
      <c r="H751" s="20">
        <v>19</v>
      </c>
      <c r="I751" s="20">
        <v>7</v>
      </c>
      <c r="J751" s="6">
        <v>1028</v>
      </c>
      <c r="K751" s="6">
        <f t="shared" si="95"/>
        <v>771</v>
      </c>
      <c r="L751" s="21">
        <v>16</v>
      </c>
      <c r="M751" s="21">
        <v>20</v>
      </c>
      <c r="N751" s="21">
        <v>21</v>
      </c>
      <c r="O751" s="21">
        <v>21</v>
      </c>
      <c r="P751" s="21">
        <v>18</v>
      </c>
      <c r="Q751" s="22">
        <v>88</v>
      </c>
      <c r="R751" s="22">
        <v>77</v>
      </c>
      <c r="S751" s="23">
        <f t="shared" si="96"/>
        <v>11</v>
      </c>
      <c r="T751" s="22">
        <v>23</v>
      </c>
      <c r="U751" s="22">
        <v>5</v>
      </c>
      <c r="V751" s="24">
        <v>1</v>
      </c>
      <c r="W751" s="24" t="str">
        <f t="shared" si="91"/>
        <v>Ventolina</v>
      </c>
      <c r="X751" s="24" t="s">
        <v>58</v>
      </c>
      <c r="Y751" s="24">
        <f t="shared" si="94"/>
        <v>270</v>
      </c>
      <c r="Z751" s="25">
        <v>0</v>
      </c>
      <c r="AA751" s="25">
        <f t="shared" si="93"/>
        <v>0</v>
      </c>
      <c r="AB751" s="25">
        <f t="shared" si="92"/>
        <v>0</v>
      </c>
      <c r="AC751" s="25">
        <v>0</v>
      </c>
      <c r="AD751" s="26">
        <v>0</v>
      </c>
      <c r="AN751" s="98" t="s">
        <v>186</v>
      </c>
    </row>
    <row r="752" spans="1:40">
      <c r="A752" s="17">
        <v>43205</v>
      </c>
      <c r="B752" s="18">
        <v>0.33333333333333298</v>
      </c>
      <c r="C752" s="18">
        <v>0.625</v>
      </c>
      <c r="D752" s="19">
        <v>10</v>
      </c>
      <c r="E752" s="19">
        <v>7</v>
      </c>
      <c r="F752" s="19">
        <v>12</v>
      </c>
      <c r="G752" s="5">
        <f>INDEX('Carta Psicrométrica'!B$3:AO$49,MATCH(datos!F752,'Carta Psicrométrica'!A$3:A$49,0),MATCH(datos!E752,'Carta Psicrométrica'!B$2:AO$2,0))</f>
        <v>22</v>
      </c>
      <c r="H752" s="20">
        <v>21</v>
      </c>
      <c r="I752" s="20">
        <v>7</v>
      </c>
      <c r="J752" s="6">
        <v>1028</v>
      </c>
      <c r="K752" s="6">
        <f t="shared" si="95"/>
        <v>771</v>
      </c>
      <c r="L752" s="21">
        <v>11</v>
      </c>
      <c r="M752" s="21">
        <v>21</v>
      </c>
      <c r="N752" s="21">
        <v>22</v>
      </c>
      <c r="O752" s="21">
        <v>21</v>
      </c>
      <c r="P752" s="21">
        <v>19</v>
      </c>
      <c r="Q752" s="22">
        <v>77</v>
      </c>
      <c r="R752" s="22">
        <v>69</v>
      </c>
      <c r="S752" s="23">
        <f t="shared" si="96"/>
        <v>8</v>
      </c>
      <c r="T752" s="22">
        <v>25</v>
      </c>
      <c r="U752" s="22">
        <v>7</v>
      </c>
      <c r="V752" s="24">
        <v>1</v>
      </c>
      <c r="W752" s="24" t="str">
        <f t="shared" si="91"/>
        <v>Ventolina</v>
      </c>
      <c r="X752" s="24" t="s">
        <v>58</v>
      </c>
      <c r="Y752" s="24">
        <f t="shared" si="94"/>
        <v>270</v>
      </c>
      <c r="Z752" s="25">
        <v>0</v>
      </c>
      <c r="AA752" s="25">
        <f t="shared" si="93"/>
        <v>0</v>
      </c>
      <c r="AB752" s="25">
        <f t="shared" si="92"/>
        <v>0</v>
      </c>
      <c r="AC752" s="25">
        <v>0</v>
      </c>
      <c r="AD752" s="26">
        <v>0</v>
      </c>
      <c r="AN752" s="98" t="s">
        <v>179</v>
      </c>
    </row>
    <row r="753" spans="1:40">
      <c r="A753" s="17">
        <v>43206</v>
      </c>
      <c r="B753" s="18">
        <v>0.33333333333333298</v>
      </c>
      <c r="C753" s="18">
        <v>0.625</v>
      </c>
      <c r="D753" s="19">
        <v>11</v>
      </c>
      <c r="E753" s="19">
        <v>8</v>
      </c>
      <c r="F753" s="19">
        <v>14</v>
      </c>
      <c r="G753" s="5">
        <f>INDEX('Carta Psicrométrica'!B$3:AO$49,MATCH(datos!F753,'Carta Psicrométrica'!A$3:A$49,0),MATCH(datos!E753,'Carta Psicrométrica'!B$2:AO$2,0))</f>
        <v>18</v>
      </c>
      <c r="H753" s="20">
        <v>30</v>
      </c>
      <c r="I753" s="20">
        <v>10</v>
      </c>
      <c r="J753" s="6">
        <v>1027</v>
      </c>
      <c r="K753" s="6">
        <f t="shared" si="95"/>
        <v>770.25</v>
      </c>
      <c r="L753" s="21">
        <v>19</v>
      </c>
      <c r="M753" s="21">
        <v>21</v>
      </c>
      <c r="N753" s="21">
        <v>21</v>
      </c>
      <c r="O753" s="21">
        <v>21</v>
      </c>
      <c r="P753" s="21">
        <v>19</v>
      </c>
      <c r="Q753" s="22">
        <v>69</v>
      </c>
      <c r="R753" s="22">
        <v>60</v>
      </c>
      <c r="S753" s="23">
        <f t="shared" si="96"/>
        <v>9</v>
      </c>
      <c r="T753" s="22">
        <v>30</v>
      </c>
      <c r="U753" s="22">
        <v>5</v>
      </c>
      <c r="V753" s="24">
        <v>0</v>
      </c>
      <c r="W753" s="24" t="str">
        <f t="shared" si="91"/>
        <v>Calma</v>
      </c>
      <c r="X753" s="24" t="s">
        <v>67</v>
      </c>
      <c r="Y753" s="24">
        <f t="shared" si="94"/>
        <v>337.5</v>
      </c>
      <c r="Z753" s="25">
        <v>0</v>
      </c>
      <c r="AA753" s="25">
        <f t="shared" si="93"/>
        <v>0</v>
      </c>
      <c r="AB753" s="25">
        <f t="shared" si="92"/>
        <v>0</v>
      </c>
      <c r="AC753" s="25">
        <v>0</v>
      </c>
      <c r="AD753" s="26">
        <v>1</v>
      </c>
      <c r="AE753" s="26" t="s">
        <v>70</v>
      </c>
      <c r="AN753" s="98" t="s">
        <v>149</v>
      </c>
    </row>
    <row r="754" spans="1:40">
      <c r="A754" s="17">
        <v>43207</v>
      </c>
      <c r="B754" s="18">
        <v>0.33333333333333298</v>
      </c>
      <c r="C754" s="18">
        <v>0.625</v>
      </c>
      <c r="D754" s="19">
        <v>19</v>
      </c>
      <c r="E754" s="19">
        <v>12</v>
      </c>
      <c r="F754" s="19">
        <v>21</v>
      </c>
      <c r="G754" s="5">
        <f>INDEX('Carta Psicrométrica'!B$3:AO$49,MATCH(datos!F754,'Carta Psicrométrica'!A$3:A$49,0),MATCH(datos!E754,'Carta Psicrométrica'!B$2:AO$2,0))</f>
        <v>7</v>
      </c>
      <c r="H754" s="20">
        <v>34</v>
      </c>
      <c r="I754" s="20">
        <v>13</v>
      </c>
      <c r="J754" s="6">
        <v>1024</v>
      </c>
      <c r="K754" s="6">
        <f t="shared" si="95"/>
        <v>768</v>
      </c>
      <c r="L754" s="21">
        <v>22</v>
      </c>
      <c r="M754" s="21">
        <v>23</v>
      </c>
      <c r="N754" s="21">
        <v>23</v>
      </c>
      <c r="O754" s="21">
        <v>21</v>
      </c>
      <c r="P754" s="21">
        <v>19</v>
      </c>
      <c r="Q754" s="22">
        <v>60</v>
      </c>
      <c r="R754" s="22">
        <v>50</v>
      </c>
      <c r="S754" s="23">
        <f t="shared" si="96"/>
        <v>10</v>
      </c>
      <c r="T754" s="22">
        <v>24</v>
      </c>
      <c r="U754" s="22">
        <v>5</v>
      </c>
      <c r="V754" s="24">
        <v>0</v>
      </c>
      <c r="W754" s="24" t="str">
        <f t="shared" si="91"/>
        <v>Calma</v>
      </c>
      <c r="X754" s="24" t="s">
        <v>58</v>
      </c>
      <c r="Y754" s="24">
        <f t="shared" si="94"/>
        <v>270</v>
      </c>
      <c r="Z754" s="25">
        <v>0</v>
      </c>
      <c r="AA754" s="25">
        <f t="shared" si="93"/>
        <v>0</v>
      </c>
      <c r="AB754" s="25">
        <f t="shared" si="92"/>
        <v>0</v>
      </c>
      <c r="AC754" s="25">
        <v>0</v>
      </c>
      <c r="AD754" s="26">
        <v>6</v>
      </c>
      <c r="AE754" s="26" t="s">
        <v>108</v>
      </c>
      <c r="AN754" s="98" t="s">
        <v>172</v>
      </c>
    </row>
    <row r="755" spans="1:40">
      <c r="A755" s="17">
        <v>43208</v>
      </c>
      <c r="B755" s="18">
        <v>0.33333333333333298</v>
      </c>
      <c r="C755" s="18">
        <v>0.625</v>
      </c>
      <c r="D755" s="19">
        <v>12</v>
      </c>
      <c r="E755" s="19">
        <v>9</v>
      </c>
      <c r="F755" s="19">
        <v>11</v>
      </c>
      <c r="G755" s="5">
        <f>INDEX('Carta Psicrométrica'!B$3:AO$49,MATCH(datos!F755,'Carta Psicrométrica'!A$3:A$49,0),MATCH(datos!E755,'Carta Psicrométrica'!B$2:AO$2,0))</f>
        <v>0</v>
      </c>
      <c r="H755" s="20">
        <v>34</v>
      </c>
      <c r="I755" s="20">
        <v>13</v>
      </c>
      <c r="J755" s="6">
        <v>1021</v>
      </c>
      <c r="K755" s="6">
        <f t="shared" si="95"/>
        <v>765.75</v>
      </c>
      <c r="L755" s="21">
        <v>21</v>
      </c>
      <c r="M755" s="21">
        <v>22</v>
      </c>
      <c r="N755" s="21">
        <v>22</v>
      </c>
      <c r="O755" s="21">
        <v>22</v>
      </c>
      <c r="P755" s="21">
        <v>20</v>
      </c>
      <c r="Q755" s="22">
        <v>50</v>
      </c>
      <c r="R755" s="22">
        <v>40</v>
      </c>
      <c r="S755" s="23">
        <f t="shared" si="96"/>
        <v>10</v>
      </c>
      <c r="T755" s="22">
        <v>29</v>
      </c>
      <c r="U755" s="22">
        <v>10</v>
      </c>
      <c r="V755" s="24">
        <v>3</v>
      </c>
      <c r="W755" s="24" t="str">
        <f t="shared" ref="W755:W818" si="97">IF(V755=0,"Calma",IF(V755=1,"Ventolina",IF(V755=2,"Brisa Suave",IF(V755=3,"Brisa Leve",IF(V755=4,"Brisa Moderada",IF(V755=5,"Brisa Fresca",IF(V755=6,"Brisa Fuerte",IF(V755=7,"Viento Fuerte",IF(V755=8,"Temporal",IF(V755=9,"Temporal Fuerte",IF(V755=10,"Temporal Violento",IF(V755=11,"Temporal Muy Violento",IF(V755=12,"Huracán","N/A")))))))))))))</f>
        <v>Brisa Leve</v>
      </c>
      <c r="X755" s="24" t="s">
        <v>67</v>
      </c>
      <c r="Y755" s="24">
        <f t="shared" si="94"/>
        <v>337.5</v>
      </c>
      <c r="Z755" s="25">
        <v>0</v>
      </c>
      <c r="AA755" s="25">
        <f t="shared" si="93"/>
        <v>0</v>
      </c>
      <c r="AB755" s="25">
        <f t="shared" si="92"/>
        <v>0</v>
      </c>
      <c r="AC755" s="25">
        <v>0</v>
      </c>
      <c r="AD755" s="26">
        <v>7</v>
      </c>
      <c r="AE755" s="26" t="s">
        <v>110</v>
      </c>
      <c r="AN755" s="98" t="s">
        <v>149</v>
      </c>
    </row>
    <row r="756" spans="1:40">
      <c r="A756" s="17">
        <v>43209</v>
      </c>
      <c r="B756" s="18">
        <v>0.33333333333333298</v>
      </c>
      <c r="C756" s="18">
        <v>0.625</v>
      </c>
      <c r="D756" s="19">
        <v>16</v>
      </c>
      <c r="E756" s="19">
        <v>11</v>
      </c>
      <c r="F756" s="19">
        <v>17</v>
      </c>
      <c r="G756" s="5">
        <f>INDEX('Carta Psicrométrica'!B$3:AO$49,MATCH(datos!F756,'Carta Psicrométrica'!A$3:A$49,0),MATCH(datos!E756,'Carta Psicrométrica'!B$2:AO$2,0))</f>
        <v>3</v>
      </c>
      <c r="H756" s="20">
        <v>32</v>
      </c>
      <c r="I756" s="20">
        <v>14</v>
      </c>
      <c r="J756" s="6">
        <v>1025</v>
      </c>
      <c r="K756" s="6">
        <f t="shared" si="95"/>
        <v>768.75</v>
      </c>
      <c r="L756" s="21">
        <v>22</v>
      </c>
      <c r="M756" s="21">
        <v>23</v>
      </c>
      <c r="N756" s="21">
        <v>24</v>
      </c>
      <c r="O756" s="21">
        <v>24</v>
      </c>
      <c r="P756" s="21">
        <v>20</v>
      </c>
      <c r="Q756" s="22">
        <v>38</v>
      </c>
      <c r="R756" s="22">
        <v>29</v>
      </c>
      <c r="S756" s="23">
        <f t="shared" si="96"/>
        <v>9</v>
      </c>
      <c r="T756" s="22">
        <v>34</v>
      </c>
      <c r="U756" s="22">
        <v>5</v>
      </c>
      <c r="V756" s="24">
        <v>1</v>
      </c>
      <c r="W756" s="24" t="str">
        <f t="shared" si="97"/>
        <v>Ventolina</v>
      </c>
      <c r="X756" s="24" t="s">
        <v>56</v>
      </c>
      <c r="Y756" s="24">
        <f t="shared" si="94"/>
        <v>67.5</v>
      </c>
      <c r="Z756" s="25">
        <v>0</v>
      </c>
      <c r="AA756" s="25">
        <f t="shared" si="93"/>
        <v>0</v>
      </c>
      <c r="AB756" s="25">
        <f t="shared" si="92"/>
        <v>0</v>
      </c>
      <c r="AC756" s="25">
        <v>0</v>
      </c>
      <c r="AD756" s="26">
        <v>0</v>
      </c>
      <c r="AN756" s="98" t="s">
        <v>152</v>
      </c>
    </row>
    <row r="757" spans="1:40">
      <c r="A757" s="17">
        <v>43210</v>
      </c>
      <c r="B757" s="18">
        <v>0.33333333333333298</v>
      </c>
      <c r="C757" s="18">
        <v>0.625</v>
      </c>
      <c r="D757" s="19">
        <v>18</v>
      </c>
      <c r="E757" s="19">
        <v>16</v>
      </c>
      <c r="F757" s="19">
        <v>20</v>
      </c>
      <c r="G757" s="5">
        <f>INDEX('Carta Psicrométrica'!B$3:AO$49,MATCH(datos!F757,'Carta Psicrométrica'!A$3:A$49,0),MATCH(datos!E757,'Carta Psicrométrica'!B$2:AO$2,0))</f>
        <v>0</v>
      </c>
      <c r="H757" s="20">
        <v>31</v>
      </c>
      <c r="I757" s="20">
        <v>16</v>
      </c>
      <c r="J757" s="6">
        <v>1022</v>
      </c>
      <c r="K757" s="6">
        <f t="shared" si="95"/>
        <v>766.5</v>
      </c>
      <c r="L757" s="21">
        <v>22</v>
      </c>
      <c r="M757" s="21">
        <v>23</v>
      </c>
      <c r="N757" s="21">
        <v>24</v>
      </c>
      <c r="O757" s="21">
        <v>22</v>
      </c>
      <c r="P757" s="21">
        <v>19.5</v>
      </c>
      <c r="Q757" s="22">
        <v>29</v>
      </c>
      <c r="R757" s="22">
        <v>18</v>
      </c>
      <c r="S757" s="23">
        <f t="shared" si="96"/>
        <v>11</v>
      </c>
      <c r="T757" s="22">
        <v>29</v>
      </c>
      <c r="U757" s="22">
        <v>6</v>
      </c>
      <c r="V757" s="24">
        <v>0</v>
      </c>
      <c r="W757" s="24" t="str">
        <f t="shared" si="97"/>
        <v>Calma</v>
      </c>
      <c r="X757" s="24" t="s">
        <v>51</v>
      </c>
      <c r="Y757" s="24">
        <f t="shared" si="94"/>
        <v>90</v>
      </c>
      <c r="Z757" s="25">
        <v>0</v>
      </c>
      <c r="AA757" s="25">
        <f t="shared" si="93"/>
        <v>0</v>
      </c>
      <c r="AB757" s="25">
        <f t="shared" ref="AB757:AB820" si="98">Z757*25.4</f>
        <v>0</v>
      </c>
      <c r="AC757" s="25">
        <v>0</v>
      </c>
      <c r="AD757" s="26">
        <v>0</v>
      </c>
      <c r="AN757" s="98" t="s">
        <v>163</v>
      </c>
    </row>
    <row r="758" spans="1:40">
      <c r="A758" s="17">
        <v>43211</v>
      </c>
      <c r="B758" s="18">
        <v>0.33333333333333298</v>
      </c>
      <c r="C758" s="18">
        <v>0.625</v>
      </c>
      <c r="D758" s="19">
        <v>12</v>
      </c>
      <c r="E758" s="19">
        <v>10</v>
      </c>
      <c r="F758" s="19">
        <v>15</v>
      </c>
      <c r="G758" s="5">
        <f>INDEX('Carta Psicrométrica'!B$3:AO$49,MATCH(datos!F758,'Carta Psicrométrica'!A$3:A$49,0),MATCH(datos!E758,'Carta Psicrométrica'!B$2:AO$2,0))</f>
        <v>4</v>
      </c>
      <c r="H758" s="20">
        <v>31</v>
      </c>
      <c r="I758" s="20">
        <v>11</v>
      </c>
      <c r="J758" s="6">
        <v>1024</v>
      </c>
      <c r="K758" s="6">
        <f t="shared" si="95"/>
        <v>768</v>
      </c>
      <c r="L758" s="21">
        <v>21</v>
      </c>
      <c r="M758" s="21">
        <v>21</v>
      </c>
      <c r="N758" s="21">
        <v>24</v>
      </c>
      <c r="O758" s="21">
        <v>22</v>
      </c>
      <c r="P758" s="21">
        <v>19</v>
      </c>
      <c r="Q758" s="22">
        <v>135</v>
      </c>
      <c r="R758" s="22">
        <v>121</v>
      </c>
      <c r="S758" s="23">
        <f t="shared" si="96"/>
        <v>14</v>
      </c>
      <c r="T758" s="22">
        <v>29</v>
      </c>
      <c r="U758" s="22">
        <v>10</v>
      </c>
      <c r="V758" s="24">
        <v>2</v>
      </c>
      <c r="W758" s="24" t="str">
        <f t="shared" si="97"/>
        <v>Brisa Suave</v>
      </c>
      <c r="X758" s="24" t="s">
        <v>60</v>
      </c>
      <c r="Y758" s="24">
        <f t="shared" si="94"/>
        <v>292.5</v>
      </c>
      <c r="Z758" s="25">
        <v>0</v>
      </c>
      <c r="AA758" s="25">
        <f t="shared" si="93"/>
        <v>0</v>
      </c>
      <c r="AB758" s="25">
        <f t="shared" si="98"/>
        <v>0</v>
      </c>
      <c r="AC758" s="25">
        <v>0</v>
      </c>
      <c r="AD758" s="26">
        <v>1</v>
      </c>
      <c r="AE758" s="26" t="s">
        <v>70</v>
      </c>
      <c r="AN758" s="98" t="s">
        <v>161</v>
      </c>
    </row>
    <row r="759" spans="1:40">
      <c r="A759" s="17">
        <v>43212</v>
      </c>
      <c r="B759" s="18">
        <v>0.33333333333333298</v>
      </c>
      <c r="C759" s="18">
        <v>0.625</v>
      </c>
      <c r="D759" s="19">
        <v>12</v>
      </c>
      <c r="E759" s="19">
        <v>12</v>
      </c>
      <c r="F759" s="19">
        <v>18</v>
      </c>
      <c r="G759" s="5">
        <f>INDEX('Carta Psicrométrica'!B$3:AO$49,MATCH(datos!F759,'Carta Psicrométrica'!A$3:A$49,0),MATCH(datos!E759,'Carta Psicrométrica'!B$2:AO$2,0))</f>
        <v>0</v>
      </c>
      <c r="H759" s="20">
        <v>25</v>
      </c>
      <c r="I759" s="20">
        <v>12</v>
      </c>
      <c r="J759" s="6">
        <v>1026</v>
      </c>
      <c r="K759" s="6">
        <f t="shared" si="95"/>
        <v>769.5</v>
      </c>
      <c r="L759" s="21">
        <v>21</v>
      </c>
      <c r="M759" s="21">
        <v>23</v>
      </c>
      <c r="N759" s="21">
        <v>24</v>
      </c>
      <c r="O759" s="21">
        <v>24</v>
      </c>
      <c r="P759" s="21">
        <v>22</v>
      </c>
      <c r="Q759" s="22">
        <v>121</v>
      </c>
      <c r="R759" s="22">
        <v>113</v>
      </c>
      <c r="S759" s="23">
        <f t="shared" si="96"/>
        <v>8</v>
      </c>
      <c r="T759" s="22">
        <v>26</v>
      </c>
      <c r="U759" s="22">
        <v>9</v>
      </c>
      <c r="V759" s="24">
        <v>0</v>
      </c>
      <c r="W759" s="24" t="str">
        <f t="shared" si="97"/>
        <v>Calma</v>
      </c>
      <c r="X759" s="24" t="s">
        <v>60</v>
      </c>
      <c r="Y759" s="24">
        <f t="shared" si="94"/>
        <v>292.5</v>
      </c>
      <c r="Z759" s="25">
        <v>0</v>
      </c>
      <c r="AA759" s="25">
        <f t="shared" si="93"/>
        <v>0</v>
      </c>
      <c r="AB759" s="25">
        <f t="shared" si="98"/>
        <v>0</v>
      </c>
      <c r="AC759" s="25">
        <v>0</v>
      </c>
      <c r="AD759" s="26">
        <v>3</v>
      </c>
      <c r="AE759" s="26" t="s">
        <v>76</v>
      </c>
      <c r="AN759" s="98" t="s">
        <v>161</v>
      </c>
    </row>
    <row r="760" spans="1:40">
      <c r="A760" s="17">
        <v>43213</v>
      </c>
      <c r="B760" s="18">
        <v>0.33333333333333298</v>
      </c>
      <c r="C760" s="18">
        <v>0.625</v>
      </c>
      <c r="D760" s="19">
        <v>17</v>
      </c>
      <c r="E760" s="19">
        <v>14</v>
      </c>
      <c r="F760" s="19">
        <v>18</v>
      </c>
      <c r="G760" s="5">
        <f>INDEX('Carta Psicrométrica'!B$3:AO$49,MATCH(datos!F760,'Carta Psicrométrica'!A$3:A$49,0),MATCH(datos!E760,'Carta Psicrométrica'!B$2:AO$2,0))</f>
        <v>0</v>
      </c>
      <c r="H760" s="20">
        <v>29</v>
      </c>
      <c r="I760" s="20">
        <v>6</v>
      </c>
      <c r="J760" s="6">
        <v>1026</v>
      </c>
      <c r="K760" s="6">
        <f t="shared" si="95"/>
        <v>769.5</v>
      </c>
      <c r="L760" s="21">
        <v>21</v>
      </c>
      <c r="M760" s="21">
        <v>22</v>
      </c>
      <c r="N760" s="21">
        <v>24</v>
      </c>
      <c r="O760" s="21">
        <v>23</v>
      </c>
      <c r="P760" s="21">
        <v>20</v>
      </c>
      <c r="Q760" s="22">
        <v>113</v>
      </c>
      <c r="R760" s="22">
        <v>106</v>
      </c>
      <c r="S760" s="23">
        <f t="shared" si="96"/>
        <v>7</v>
      </c>
      <c r="T760" s="22">
        <v>21</v>
      </c>
      <c r="U760" s="22">
        <v>3</v>
      </c>
      <c r="V760" s="24">
        <v>0</v>
      </c>
      <c r="W760" s="24" t="str">
        <f t="shared" si="97"/>
        <v>Calma</v>
      </c>
      <c r="X760" s="24" t="s">
        <v>51</v>
      </c>
      <c r="Y760" s="24">
        <f t="shared" si="94"/>
        <v>90</v>
      </c>
      <c r="Z760" s="25">
        <v>0</v>
      </c>
      <c r="AA760" s="25">
        <f t="shared" si="93"/>
        <v>0</v>
      </c>
      <c r="AB760" s="25">
        <f t="shared" si="98"/>
        <v>0</v>
      </c>
      <c r="AC760" s="25">
        <v>0</v>
      </c>
      <c r="AD760" s="26">
        <v>0</v>
      </c>
      <c r="AN760" s="98" t="s">
        <v>165</v>
      </c>
    </row>
    <row r="761" spans="1:40">
      <c r="A761" s="17">
        <v>43214</v>
      </c>
      <c r="B761" s="18">
        <v>0.33333333333333298</v>
      </c>
      <c r="C761" s="18">
        <v>0.625</v>
      </c>
      <c r="D761" s="19">
        <v>18</v>
      </c>
      <c r="E761" s="19">
        <v>13</v>
      </c>
      <c r="F761" s="19">
        <v>19</v>
      </c>
      <c r="G761" s="5">
        <f>INDEX('Carta Psicrométrica'!B$3:AO$49,MATCH(datos!F761,'Carta Psicrométrica'!A$3:A$49,0),MATCH(datos!E761,'Carta Psicrométrica'!B$2:AO$2,0))</f>
        <v>0</v>
      </c>
      <c r="H761" s="20">
        <v>30</v>
      </c>
      <c r="I761" s="20">
        <v>19</v>
      </c>
      <c r="J761" s="6">
        <v>1024</v>
      </c>
      <c r="K761" s="6">
        <f t="shared" si="95"/>
        <v>768</v>
      </c>
      <c r="L761" s="21">
        <v>22</v>
      </c>
      <c r="M761" s="21">
        <v>25</v>
      </c>
      <c r="N761" s="21">
        <v>25</v>
      </c>
      <c r="O761" s="21">
        <v>22</v>
      </c>
      <c r="P761" s="21">
        <v>20</v>
      </c>
      <c r="Q761" s="22">
        <v>106</v>
      </c>
      <c r="R761" s="22">
        <v>90</v>
      </c>
      <c r="S761" s="23">
        <f t="shared" si="96"/>
        <v>16</v>
      </c>
      <c r="T761" s="22">
        <v>28</v>
      </c>
      <c r="U761" s="22">
        <v>19</v>
      </c>
      <c r="V761" s="24">
        <v>0</v>
      </c>
      <c r="W761" s="24" t="str">
        <f t="shared" si="97"/>
        <v>Calma</v>
      </c>
      <c r="X761" s="24" t="s">
        <v>64</v>
      </c>
      <c r="Y761" s="24">
        <f t="shared" si="94"/>
        <v>0</v>
      </c>
      <c r="Z761" s="25">
        <v>0</v>
      </c>
      <c r="AA761" s="25">
        <f t="shared" si="93"/>
        <v>0</v>
      </c>
      <c r="AB761" s="25">
        <f t="shared" si="98"/>
        <v>0</v>
      </c>
      <c r="AC761" s="25">
        <v>0</v>
      </c>
      <c r="AD761" s="26">
        <v>3</v>
      </c>
      <c r="AE761" s="26" t="s">
        <v>70</v>
      </c>
      <c r="AN761" s="98" t="str">
        <f>AN760</f>
        <v>Roberto Anchondo</v>
      </c>
    </row>
    <row r="762" spans="1:40">
      <c r="A762" s="17">
        <v>43215</v>
      </c>
      <c r="B762" s="18">
        <v>0.33333333333333298</v>
      </c>
      <c r="C762" s="18">
        <v>0.625</v>
      </c>
      <c r="D762" s="19">
        <v>13</v>
      </c>
      <c r="E762" s="19">
        <v>12</v>
      </c>
      <c r="F762" s="19">
        <v>15</v>
      </c>
      <c r="G762" s="5">
        <f>INDEX('Carta Psicrométrica'!B$3:AO$49,MATCH(datos!F762,'Carta Psicrométrica'!A$3:A$49,0),MATCH(datos!E762,'Carta Psicrométrica'!B$2:AO$2,0))</f>
        <v>0</v>
      </c>
      <c r="H762" s="20">
        <v>26</v>
      </c>
      <c r="I762" s="20">
        <v>14</v>
      </c>
      <c r="J762" s="6">
        <v>1024</v>
      </c>
      <c r="K762" s="6">
        <f t="shared" si="95"/>
        <v>768</v>
      </c>
      <c r="L762" s="21">
        <v>25</v>
      </c>
      <c r="M762" s="21">
        <v>26</v>
      </c>
      <c r="N762" s="21">
        <v>25</v>
      </c>
      <c r="O762" s="21">
        <v>23</v>
      </c>
      <c r="P762" s="21">
        <v>20</v>
      </c>
      <c r="Q762" s="22">
        <v>90</v>
      </c>
      <c r="R762" s="22">
        <v>84</v>
      </c>
      <c r="S762" s="23">
        <f t="shared" si="96"/>
        <v>6</v>
      </c>
      <c r="T762" s="22">
        <v>27</v>
      </c>
      <c r="U762" s="22">
        <v>3</v>
      </c>
      <c r="V762" s="24">
        <v>0</v>
      </c>
      <c r="W762" s="24" t="str">
        <f t="shared" si="97"/>
        <v>Calma</v>
      </c>
      <c r="X762" s="24" t="s">
        <v>56</v>
      </c>
      <c r="Y762" s="24">
        <f t="shared" si="94"/>
        <v>67.5</v>
      </c>
      <c r="Z762" s="25">
        <v>0</v>
      </c>
      <c r="AA762" s="25">
        <f t="shared" si="93"/>
        <v>0</v>
      </c>
      <c r="AB762" s="25">
        <f t="shared" si="98"/>
        <v>0</v>
      </c>
      <c r="AC762" s="25">
        <v>0</v>
      </c>
      <c r="AD762" s="26">
        <v>7</v>
      </c>
      <c r="AE762" s="26" t="s">
        <v>93</v>
      </c>
      <c r="AN762" s="98" t="s">
        <v>165</v>
      </c>
    </row>
    <row r="763" spans="1:40">
      <c r="A763" s="17">
        <v>43216</v>
      </c>
      <c r="B763" s="18">
        <v>0.33333333333333298</v>
      </c>
      <c r="C763" s="18">
        <v>0.625</v>
      </c>
      <c r="D763" s="19">
        <v>15</v>
      </c>
      <c r="E763" s="19">
        <v>13</v>
      </c>
      <c r="F763" s="19">
        <v>16</v>
      </c>
      <c r="G763" s="5">
        <f>INDEX('Carta Psicrométrica'!B$3:AO$49,MATCH(datos!F763,'Carta Psicrométrica'!A$3:A$49,0),MATCH(datos!E763,'Carta Psicrométrica'!B$2:AO$2,0))</f>
        <v>0</v>
      </c>
      <c r="H763" s="20">
        <v>22</v>
      </c>
      <c r="I763" s="20">
        <v>15</v>
      </c>
      <c r="J763" s="6">
        <v>1026</v>
      </c>
      <c r="K763" s="6">
        <f t="shared" si="95"/>
        <v>769.5</v>
      </c>
      <c r="L763" s="21">
        <v>22</v>
      </c>
      <c r="M763" s="21">
        <v>25</v>
      </c>
      <c r="N763" s="21">
        <v>25</v>
      </c>
      <c r="O763" s="21">
        <v>24</v>
      </c>
      <c r="P763" s="21">
        <v>20</v>
      </c>
      <c r="Q763" s="22">
        <v>84</v>
      </c>
      <c r="R763" s="22">
        <v>75</v>
      </c>
      <c r="S763" s="23">
        <f t="shared" si="96"/>
        <v>9</v>
      </c>
      <c r="T763" s="22">
        <v>24</v>
      </c>
      <c r="U763" s="22">
        <v>13</v>
      </c>
      <c r="V763" s="24">
        <v>0</v>
      </c>
      <c r="W763" s="24" t="str">
        <f t="shared" si="97"/>
        <v>Calma</v>
      </c>
      <c r="X763" s="24" t="s">
        <v>51</v>
      </c>
      <c r="Y763" s="24">
        <f t="shared" si="94"/>
        <v>90</v>
      </c>
      <c r="Z763" s="25">
        <v>0</v>
      </c>
      <c r="AA763" s="25">
        <f t="shared" si="93"/>
        <v>0</v>
      </c>
      <c r="AB763" s="25">
        <f t="shared" si="98"/>
        <v>0</v>
      </c>
      <c r="AC763" s="25">
        <v>0</v>
      </c>
      <c r="AD763" s="26">
        <v>1</v>
      </c>
      <c r="AE763" s="26" t="s">
        <v>70</v>
      </c>
      <c r="AN763" s="98" t="s">
        <v>165</v>
      </c>
    </row>
    <row r="764" spans="1:40">
      <c r="A764" s="17">
        <v>43217</v>
      </c>
      <c r="B764" s="18">
        <v>0.33333333333333298</v>
      </c>
      <c r="C764" s="18">
        <v>0.625</v>
      </c>
      <c r="D764" s="19">
        <v>15</v>
      </c>
      <c r="E764" s="19">
        <v>12</v>
      </c>
      <c r="F764" s="19">
        <v>16</v>
      </c>
      <c r="G764" s="5">
        <f>INDEX('Carta Psicrométrica'!B$3:AO$49,MATCH(datos!F764,'Carta Psicrométrica'!A$3:A$49,0),MATCH(datos!E764,'Carta Psicrométrica'!B$2:AO$2,0))</f>
        <v>0</v>
      </c>
      <c r="H764" s="20">
        <v>33</v>
      </c>
      <c r="I764" s="20">
        <v>16</v>
      </c>
      <c r="J764" s="6">
        <v>1025</v>
      </c>
      <c r="K764" s="6">
        <f t="shared" si="95"/>
        <v>768.75</v>
      </c>
      <c r="L764" s="21">
        <v>24</v>
      </c>
      <c r="M764" s="21">
        <v>24</v>
      </c>
      <c r="N764" s="21">
        <v>25</v>
      </c>
      <c r="O764" s="21">
        <v>23</v>
      </c>
      <c r="P764" s="21">
        <v>20</v>
      </c>
      <c r="Q764" s="22">
        <v>76</v>
      </c>
      <c r="R764" s="22">
        <v>66</v>
      </c>
      <c r="S764" s="23">
        <f t="shared" si="96"/>
        <v>10</v>
      </c>
      <c r="T764" s="22">
        <v>30</v>
      </c>
      <c r="U764" s="22">
        <v>13</v>
      </c>
      <c r="V764" s="24">
        <v>2</v>
      </c>
      <c r="W764" s="24" t="str">
        <f t="shared" si="97"/>
        <v>Brisa Suave</v>
      </c>
      <c r="X764" s="24" t="s">
        <v>63</v>
      </c>
      <c r="Y764" s="24">
        <f t="shared" si="94"/>
        <v>112.5</v>
      </c>
      <c r="Z764" s="25">
        <v>0</v>
      </c>
      <c r="AA764" s="25">
        <f t="shared" si="93"/>
        <v>0</v>
      </c>
      <c r="AB764" s="25">
        <f t="shared" si="98"/>
        <v>0</v>
      </c>
      <c r="AC764" s="25">
        <v>0</v>
      </c>
      <c r="AD764" s="26">
        <v>8</v>
      </c>
      <c r="AE764" s="26" t="s">
        <v>83</v>
      </c>
      <c r="AN764" s="98" t="s">
        <v>161</v>
      </c>
    </row>
    <row r="765" spans="1:40">
      <c r="A765" s="17">
        <v>43218</v>
      </c>
      <c r="B765" s="18">
        <v>0.33333333333333298</v>
      </c>
      <c r="C765" s="18">
        <v>0.625</v>
      </c>
      <c r="D765" s="19">
        <v>16</v>
      </c>
      <c r="E765" s="19">
        <v>14</v>
      </c>
      <c r="F765" s="19">
        <v>18</v>
      </c>
      <c r="G765" s="5">
        <f>INDEX('Carta Psicrométrica'!B$3:AO$49,MATCH(datos!F765,'Carta Psicrométrica'!A$3:A$49,0),MATCH(datos!E765,'Carta Psicrométrica'!B$2:AO$2,0))</f>
        <v>0</v>
      </c>
      <c r="H765" s="20">
        <v>21</v>
      </c>
      <c r="I765" s="20">
        <v>12</v>
      </c>
      <c r="J765" s="6">
        <v>1026</v>
      </c>
      <c r="K765" s="6">
        <f t="shared" si="95"/>
        <v>769.5</v>
      </c>
      <c r="L765" s="21">
        <v>21</v>
      </c>
      <c r="M765" s="21">
        <v>23</v>
      </c>
      <c r="N765" s="21">
        <v>24</v>
      </c>
      <c r="O765" s="21">
        <v>24</v>
      </c>
      <c r="P765" s="21">
        <v>20</v>
      </c>
      <c r="Q765" s="22">
        <v>122</v>
      </c>
      <c r="R765" s="22">
        <v>114</v>
      </c>
      <c r="S765" s="23">
        <f t="shared" si="96"/>
        <v>8</v>
      </c>
      <c r="T765" s="22">
        <v>25</v>
      </c>
      <c r="U765" s="22">
        <v>13.5</v>
      </c>
      <c r="V765" s="24">
        <v>0</v>
      </c>
      <c r="W765" s="24" t="str">
        <f t="shared" si="97"/>
        <v>Calma</v>
      </c>
      <c r="X765" s="24" t="s">
        <v>51</v>
      </c>
      <c r="Y765" s="24">
        <f t="shared" si="94"/>
        <v>90</v>
      </c>
      <c r="Z765" s="25">
        <v>0</v>
      </c>
      <c r="AA765" s="25">
        <f t="shared" si="93"/>
        <v>0</v>
      </c>
      <c r="AB765" s="25">
        <f t="shared" si="98"/>
        <v>0</v>
      </c>
      <c r="AC765" s="25">
        <v>0</v>
      </c>
      <c r="AD765" s="26">
        <v>0</v>
      </c>
      <c r="AN765" s="98" t="s">
        <v>161</v>
      </c>
    </row>
    <row r="766" spans="1:40">
      <c r="A766" s="17">
        <v>43219</v>
      </c>
      <c r="B766" s="18">
        <v>0.33333333333333298</v>
      </c>
      <c r="C766" s="18">
        <v>0.625</v>
      </c>
      <c r="D766" s="19">
        <v>20</v>
      </c>
      <c r="E766" s="19">
        <v>17</v>
      </c>
      <c r="F766" s="19">
        <v>22.5</v>
      </c>
      <c r="G766" s="5" t="e">
        <f>INDEX('Carta Psicrométrica'!B$3:AO$49,MATCH(datos!F766,'Carta Psicrométrica'!A$3:A$49,0),MATCH(datos!E766,'Carta Psicrométrica'!B$2:AO$2,0))</f>
        <v>#N/A</v>
      </c>
      <c r="H766" s="20">
        <v>34</v>
      </c>
      <c r="I766" s="20">
        <v>17</v>
      </c>
      <c r="J766" s="6">
        <v>1022</v>
      </c>
      <c r="K766" s="6">
        <f t="shared" si="95"/>
        <v>766.5</v>
      </c>
      <c r="L766" s="21">
        <v>24</v>
      </c>
      <c r="M766" s="21">
        <v>21</v>
      </c>
      <c r="N766" s="21">
        <v>26</v>
      </c>
      <c r="O766" s="21">
        <v>24</v>
      </c>
      <c r="P766" s="21">
        <v>21</v>
      </c>
      <c r="Q766" s="22">
        <v>114</v>
      </c>
      <c r="R766" s="22">
        <v>103</v>
      </c>
      <c r="S766" s="23">
        <f t="shared" si="96"/>
        <v>11</v>
      </c>
      <c r="T766" s="22">
        <v>31</v>
      </c>
      <c r="U766" s="22">
        <v>13</v>
      </c>
      <c r="V766" s="24">
        <v>0</v>
      </c>
      <c r="W766" s="24" t="str">
        <f t="shared" si="97"/>
        <v>Calma</v>
      </c>
      <c r="X766" s="24" t="s">
        <v>63</v>
      </c>
      <c r="Y766" s="24">
        <f t="shared" si="94"/>
        <v>112.5</v>
      </c>
      <c r="Z766" s="25">
        <v>0</v>
      </c>
      <c r="AA766" s="25">
        <f t="shared" si="93"/>
        <v>0</v>
      </c>
      <c r="AB766" s="25">
        <f t="shared" si="98"/>
        <v>0</v>
      </c>
      <c r="AC766" s="25">
        <v>0</v>
      </c>
      <c r="AD766" s="26">
        <v>2</v>
      </c>
      <c r="AE766" s="26" t="s">
        <v>94</v>
      </c>
      <c r="AN766" s="98" t="s">
        <v>161</v>
      </c>
    </row>
    <row r="767" spans="1:40">
      <c r="A767" s="17">
        <v>43220</v>
      </c>
      <c r="B767" s="18">
        <v>0.33333333333333298</v>
      </c>
      <c r="C767" s="18">
        <v>0.625</v>
      </c>
      <c r="D767" s="19">
        <v>20</v>
      </c>
      <c r="E767" s="19">
        <v>16</v>
      </c>
      <c r="F767" s="19">
        <v>22</v>
      </c>
      <c r="G767" s="5">
        <f>INDEX('Carta Psicrométrica'!B$3:AO$49,MATCH(datos!F767,'Carta Psicrométrica'!A$3:A$49,0),MATCH(datos!E767,'Carta Psicrométrica'!B$2:AO$2,0))</f>
        <v>0</v>
      </c>
      <c r="H767" s="20">
        <v>33</v>
      </c>
      <c r="I767" s="20">
        <v>21</v>
      </c>
      <c r="J767" s="6">
        <v>1020</v>
      </c>
      <c r="K767" s="6">
        <f t="shared" si="95"/>
        <v>765</v>
      </c>
      <c r="L767" s="21">
        <v>26</v>
      </c>
      <c r="M767" s="21">
        <v>26</v>
      </c>
      <c r="N767" s="21">
        <v>26</v>
      </c>
      <c r="O767" s="21">
        <v>24</v>
      </c>
      <c r="P767" s="21">
        <v>21</v>
      </c>
      <c r="Q767" s="22">
        <v>103</v>
      </c>
      <c r="R767" s="22">
        <v>87</v>
      </c>
      <c r="S767" s="23">
        <f t="shared" si="96"/>
        <v>16</v>
      </c>
      <c r="T767" s="22">
        <v>22</v>
      </c>
      <c r="U767" s="22">
        <v>16</v>
      </c>
      <c r="V767" s="24">
        <v>0</v>
      </c>
      <c r="W767" s="24" t="str">
        <f t="shared" si="97"/>
        <v>Calma</v>
      </c>
      <c r="X767" s="24" t="s">
        <v>49</v>
      </c>
      <c r="Y767" s="24">
        <f t="shared" si="94"/>
        <v>247.5</v>
      </c>
      <c r="Z767" s="25">
        <v>0</v>
      </c>
      <c r="AA767" s="25">
        <f t="shared" si="93"/>
        <v>0</v>
      </c>
      <c r="AB767" s="25">
        <f t="shared" si="98"/>
        <v>0</v>
      </c>
      <c r="AC767" s="25">
        <v>0</v>
      </c>
      <c r="AD767" s="26">
        <v>6</v>
      </c>
      <c r="AE767" s="26" t="s">
        <v>88</v>
      </c>
      <c r="AN767" s="98" t="s">
        <v>165</v>
      </c>
    </row>
    <row r="768" spans="1:40">
      <c r="A768" s="17">
        <v>43221</v>
      </c>
      <c r="B768" s="18">
        <v>0.33333333333333298</v>
      </c>
      <c r="C768" s="18">
        <v>0.625</v>
      </c>
      <c r="D768" s="19">
        <v>19</v>
      </c>
      <c r="E768" s="19">
        <v>15</v>
      </c>
      <c r="F768" s="19">
        <v>20</v>
      </c>
      <c r="G768" s="5">
        <f>INDEX('Carta Psicrométrica'!B$3:AO$49,MATCH(datos!F768,'Carta Psicrométrica'!A$3:A$49,0),MATCH(datos!E768,'Carta Psicrométrica'!B$2:AO$2,0))</f>
        <v>0</v>
      </c>
      <c r="H768" s="20">
        <v>31</v>
      </c>
      <c r="I768" s="20">
        <v>19</v>
      </c>
      <c r="J768" s="6">
        <v>1018</v>
      </c>
      <c r="K768" s="6">
        <f t="shared" si="95"/>
        <v>763.5</v>
      </c>
      <c r="L768" s="21">
        <v>26</v>
      </c>
      <c r="M768" s="21">
        <v>27</v>
      </c>
      <c r="N768" s="21">
        <v>27</v>
      </c>
      <c r="O768" s="21">
        <v>25</v>
      </c>
      <c r="P768" s="21">
        <v>21</v>
      </c>
      <c r="Q768" s="22">
        <v>87</v>
      </c>
      <c r="R768" s="22">
        <v>74</v>
      </c>
      <c r="S768" s="23">
        <f t="shared" si="96"/>
        <v>13</v>
      </c>
      <c r="T768" s="22">
        <v>26</v>
      </c>
      <c r="U768" s="22">
        <v>19</v>
      </c>
      <c r="V768" s="24">
        <v>0</v>
      </c>
      <c r="W768" s="24" t="str">
        <f t="shared" si="97"/>
        <v>Calma</v>
      </c>
      <c r="X768" s="24" t="s">
        <v>49</v>
      </c>
      <c r="Y768" s="24">
        <f t="shared" si="94"/>
        <v>247.5</v>
      </c>
      <c r="Z768" s="25">
        <v>0</v>
      </c>
      <c r="AA768" s="25">
        <f t="shared" si="93"/>
        <v>0</v>
      </c>
      <c r="AB768" s="25">
        <f t="shared" si="98"/>
        <v>0</v>
      </c>
      <c r="AC768" s="25">
        <v>0</v>
      </c>
      <c r="AD768" s="26">
        <v>5</v>
      </c>
      <c r="AE768" s="26" t="s">
        <v>102</v>
      </c>
      <c r="AN768" s="98" t="s">
        <v>165</v>
      </c>
    </row>
    <row r="769" spans="1:40">
      <c r="A769" s="17">
        <v>43222</v>
      </c>
      <c r="B769" s="18">
        <v>0.33333333333333298</v>
      </c>
      <c r="C769" s="18">
        <v>0.625</v>
      </c>
      <c r="D769" s="19">
        <v>18</v>
      </c>
      <c r="E769" s="19">
        <v>13</v>
      </c>
      <c r="F769" s="19">
        <v>20</v>
      </c>
      <c r="G769" s="5">
        <f>INDEX('Carta Psicrométrica'!B$3:AO$49,MATCH(datos!F769,'Carta Psicrométrica'!A$3:A$49,0),MATCH(datos!E769,'Carta Psicrométrica'!B$2:AO$2,0))</f>
        <v>0</v>
      </c>
      <c r="H769" s="20">
        <v>31</v>
      </c>
      <c r="I769" s="20">
        <v>19</v>
      </c>
      <c r="J769" s="6">
        <v>1018</v>
      </c>
      <c r="K769" s="6">
        <f t="shared" si="95"/>
        <v>763.5</v>
      </c>
      <c r="L769" s="21">
        <v>25</v>
      </c>
      <c r="M769" s="21">
        <v>26</v>
      </c>
      <c r="N769" s="21">
        <v>26</v>
      </c>
      <c r="O769" s="21">
        <v>25</v>
      </c>
      <c r="P769" s="21">
        <v>21</v>
      </c>
      <c r="Q769" s="22">
        <v>74</v>
      </c>
      <c r="R769" s="22">
        <v>66</v>
      </c>
      <c r="S769" s="23">
        <f t="shared" si="96"/>
        <v>8</v>
      </c>
      <c r="T769" s="22">
        <v>26</v>
      </c>
      <c r="U769" s="22">
        <v>14</v>
      </c>
      <c r="V769" s="24">
        <v>0</v>
      </c>
      <c r="W769" s="24" t="str">
        <f t="shared" si="97"/>
        <v>Calma</v>
      </c>
      <c r="X769" s="24" t="s">
        <v>60</v>
      </c>
      <c r="Y769" s="24">
        <f t="shared" si="94"/>
        <v>292.5</v>
      </c>
      <c r="Z769" s="25">
        <v>0</v>
      </c>
      <c r="AA769" s="25">
        <f t="shared" si="93"/>
        <v>0</v>
      </c>
      <c r="AB769" s="25">
        <f t="shared" si="98"/>
        <v>0</v>
      </c>
      <c r="AC769" s="25">
        <v>0</v>
      </c>
      <c r="AD769" s="26">
        <v>5</v>
      </c>
      <c r="AE769" s="26" t="s">
        <v>89</v>
      </c>
      <c r="AN769" s="98" t="s">
        <v>165</v>
      </c>
    </row>
    <row r="770" spans="1:40">
      <c r="A770" s="17">
        <v>43223</v>
      </c>
      <c r="B770" s="18">
        <v>0.33333333333333298</v>
      </c>
      <c r="C770" s="18">
        <v>0.625</v>
      </c>
      <c r="D770" s="19">
        <v>16</v>
      </c>
      <c r="E770" s="19">
        <v>12</v>
      </c>
      <c r="F770" s="19">
        <v>17</v>
      </c>
      <c r="G770" s="5">
        <f>INDEX('Carta Psicrométrica'!B$3:AO$49,MATCH(datos!F770,'Carta Psicrométrica'!A$3:A$49,0),MATCH(datos!E770,'Carta Psicrométrica'!B$2:AO$2,0))</f>
        <v>0</v>
      </c>
      <c r="H770" s="20">
        <v>28</v>
      </c>
      <c r="I770" s="20">
        <v>16</v>
      </c>
      <c r="J770" s="6">
        <v>1024</v>
      </c>
      <c r="K770" s="6">
        <f t="shared" si="95"/>
        <v>768</v>
      </c>
      <c r="L770" s="21">
        <v>26</v>
      </c>
      <c r="M770" s="21">
        <v>26</v>
      </c>
      <c r="N770" s="21">
        <v>25</v>
      </c>
      <c r="O770" s="21">
        <v>25</v>
      </c>
      <c r="P770" s="21">
        <v>21</v>
      </c>
      <c r="Q770" s="22">
        <v>66</v>
      </c>
      <c r="R770" s="22">
        <v>52</v>
      </c>
      <c r="S770" s="23">
        <f t="shared" si="96"/>
        <v>14</v>
      </c>
      <c r="T770" s="22">
        <v>21</v>
      </c>
      <c r="U770" s="22">
        <v>11</v>
      </c>
      <c r="V770" s="24">
        <v>0</v>
      </c>
      <c r="W770" s="24" t="str">
        <f t="shared" si="97"/>
        <v>Calma</v>
      </c>
      <c r="X770" s="24" t="s">
        <v>58</v>
      </c>
      <c r="Y770" s="24">
        <f t="shared" si="94"/>
        <v>270</v>
      </c>
      <c r="Z770" s="25">
        <v>0</v>
      </c>
      <c r="AA770" s="25">
        <f t="shared" si="93"/>
        <v>0</v>
      </c>
      <c r="AB770" s="25">
        <f t="shared" si="98"/>
        <v>0</v>
      </c>
      <c r="AC770" s="25">
        <v>0</v>
      </c>
      <c r="AD770" s="26">
        <v>0</v>
      </c>
      <c r="AN770" s="98" t="s">
        <v>165</v>
      </c>
    </row>
    <row r="771" spans="1:40">
      <c r="A771" s="17">
        <v>43224</v>
      </c>
      <c r="B771" s="18">
        <v>0.33333333333333298</v>
      </c>
      <c r="C771" s="18">
        <v>0.625</v>
      </c>
      <c r="D771" s="19">
        <v>18</v>
      </c>
      <c r="E771" s="19">
        <v>13</v>
      </c>
      <c r="F771" s="19">
        <v>19</v>
      </c>
      <c r="G771" s="5">
        <f>INDEX('Carta Psicrométrica'!B$3:AO$49,MATCH(datos!F771,'Carta Psicrométrica'!A$3:A$49,0),MATCH(datos!E771,'Carta Psicrométrica'!B$2:AO$2,0))</f>
        <v>0</v>
      </c>
      <c r="H771" s="20">
        <v>27</v>
      </c>
      <c r="I771" s="20">
        <v>16</v>
      </c>
      <c r="J771" s="6">
        <v>1026</v>
      </c>
      <c r="K771" s="6">
        <f t="shared" si="95"/>
        <v>769.5</v>
      </c>
      <c r="L771" s="21">
        <v>24</v>
      </c>
      <c r="M771" s="21">
        <v>26</v>
      </c>
      <c r="N771" s="21">
        <v>26</v>
      </c>
      <c r="O771" s="21">
        <v>25</v>
      </c>
      <c r="P771" s="21">
        <v>27</v>
      </c>
      <c r="Q771" s="22">
        <v>52</v>
      </c>
      <c r="R771" s="22">
        <v>41</v>
      </c>
      <c r="S771" s="23">
        <f t="shared" si="96"/>
        <v>11</v>
      </c>
      <c r="T771" s="22">
        <v>25</v>
      </c>
      <c r="U771" s="22">
        <v>8</v>
      </c>
      <c r="V771" s="24">
        <v>1</v>
      </c>
      <c r="W771" s="24" t="str">
        <f t="shared" si="97"/>
        <v>Ventolina</v>
      </c>
      <c r="X771" s="24" t="s">
        <v>47</v>
      </c>
      <c r="Y771" s="24">
        <f t="shared" si="94"/>
        <v>315</v>
      </c>
      <c r="Z771" s="25">
        <v>0</v>
      </c>
      <c r="AA771" s="25">
        <f t="shared" si="93"/>
        <v>0</v>
      </c>
      <c r="AB771" s="25">
        <f t="shared" si="98"/>
        <v>0</v>
      </c>
      <c r="AC771" s="25">
        <v>0</v>
      </c>
      <c r="AD771" s="26">
        <v>0</v>
      </c>
      <c r="AN771" s="98" t="s">
        <v>175</v>
      </c>
    </row>
    <row r="772" spans="1:40">
      <c r="A772" s="17">
        <v>43225</v>
      </c>
      <c r="B772" s="18">
        <v>0.33333333333333298</v>
      </c>
      <c r="C772" s="18">
        <v>0.625</v>
      </c>
      <c r="G772" s="5" t="e">
        <f>INDEX('Carta Psicrométrica'!B$3:AO$49,MATCH(datos!F772,'Carta Psicrométrica'!A$3:A$49,0),MATCH(datos!E772,'Carta Psicrométrica'!B$2:AO$2,0))</f>
        <v>#N/A</v>
      </c>
      <c r="K772" s="6">
        <f t="shared" si="95"/>
        <v>0</v>
      </c>
      <c r="Q772" s="43"/>
      <c r="R772" s="43"/>
      <c r="S772" s="23">
        <f t="shared" si="96"/>
        <v>0</v>
      </c>
      <c r="W772" s="24" t="str">
        <f t="shared" si="97"/>
        <v>Calma</v>
      </c>
      <c r="Y772" s="24" t="str">
        <f t="shared" si="94"/>
        <v>N/A</v>
      </c>
      <c r="AA772" s="25">
        <f t="shared" si="93"/>
        <v>0</v>
      </c>
      <c r="AB772" s="25">
        <f t="shared" si="98"/>
        <v>0</v>
      </c>
      <c r="AN772" s="98" t="s">
        <v>187</v>
      </c>
    </row>
    <row r="773" spans="1:40">
      <c r="A773" s="17">
        <v>43226</v>
      </c>
      <c r="B773" s="18">
        <v>0.33333333333333298</v>
      </c>
      <c r="C773" s="18">
        <v>0.625</v>
      </c>
      <c r="G773" s="5" t="e">
        <f>INDEX('Carta Psicrométrica'!B$3:AO$49,MATCH(datos!F773,'Carta Psicrométrica'!A$3:A$49,0),MATCH(datos!E773,'Carta Psicrométrica'!B$2:AO$2,0))</f>
        <v>#N/A</v>
      </c>
      <c r="K773" s="6">
        <f t="shared" si="95"/>
        <v>0</v>
      </c>
      <c r="Q773" s="43"/>
      <c r="R773" s="43"/>
      <c r="S773" s="23">
        <f t="shared" si="96"/>
        <v>0</v>
      </c>
      <c r="W773" s="24" t="str">
        <f t="shared" si="97"/>
        <v>Calma</v>
      </c>
      <c r="Y773" s="24" t="str">
        <f t="shared" si="94"/>
        <v>N/A</v>
      </c>
      <c r="AA773" s="25">
        <f t="shared" si="93"/>
        <v>0</v>
      </c>
      <c r="AB773" s="25">
        <f t="shared" si="98"/>
        <v>0</v>
      </c>
      <c r="AN773" s="98" t="str">
        <f>AN772</f>
        <v>N/T/D</v>
      </c>
    </row>
    <row r="774" spans="1:40">
      <c r="A774" s="17">
        <v>43227</v>
      </c>
      <c r="B774" s="18">
        <v>0.33333333333333298</v>
      </c>
      <c r="C774" s="18">
        <v>0.625</v>
      </c>
      <c r="D774" s="19">
        <v>22</v>
      </c>
      <c r="E774" s="19">
        <v>16</v>
      </c>
      <c r="F774" s="19">
        <v>22</v>
      </c>
      <c r="G774" s="5">
        <f>INDEX('Carta Psicrométrica'!B$3:AO$49,MATCH(datos!F774,'Carta Psicrométrica'!A$3:A$49,0),MATCH(datos!E774,'Carta Psicrométrica'!B$2:AO$2,0))</f>
        <v>0</v>
      </c>
      <c r="H774" s="20">
        <v>36</v>
      </c>
      <c r="I774" s="20">
        <v>14</v>
      </c>
      <c r="J774" s="6">
        <v>1026</v>
      </c>
      <c r="K774" s="6">
        <f t="shared" si="95"/>
        <v>769.5</v>
      </c>
      <c r="L774" s="21">
        <v>26</v>
      </c>
      <c r="M774" s="21">
        <v>28</v>
      </c>
      <c r="N774" s="21">
        <v>28</v>
      </c>
      <c r="O774" s="21">
        <v>26</v>
      </c>
      <c r="P774" s="21">
        <v>27</v>
      </c>
      <c r="Q774" s="43">
        <v>115</v>
      </c>
      <c r="R774" s="22">
        <v>90</v>
      </c>
      <c r="S774" s="23">
        <f t="shared" si="96"/>
        <v>25</v>
      </c>
      <c r="T774" s="22">
        <v>35</v>
      </c>
      <c r="U774" s="22">
        <v>10</v>
      </c>
      <c r="V774" s="24">
        <v>0</v>
      </c>
      <c r="W774" s="24" t="str">
        <f t="shared" si="97"/>
        <v>Calma</v>
      </c>
      <c r="X774" s="24" t="s">
        <v>51</v>
      </c>
      <c r="Y774" s="24">
        <f t="shared" si="94"/>
        <v>90</v>
      </c>
      <c r="Z774" s="25">
        <v>0</v>
      </c>
      <c r="AA774" s="25">
        <f t="shared" si="93"/>
        <v>0</v>
      </c>
      <c r="AB774" s="25">
        <f t="shared" si="98"/>
        <v>0</v>
      </c>
      <c r="AC774" s="25">
        <v>0</v>
      </c>
      <c r="AD774" s="26">
        <v>1</v>
      </c>
      <c r="AE774" s="26" t="s">
        <v>89</v>
      </c>
      <c r="AN774" s="98" t="s">
        <v>114</v>
      </c>
    </row>
    <row r="775" spans="1:40">
      <c r="A775" s="17">
        <v>43228</v>
      </c>
      <c r="B775" s="18">
        <v>0.33333333333333298</v>
      </c>
      <c r="C775" s="18">
        <v>0.625</v>
      </c>
      <c r="D775" s="19">
        <v>24</v>
      </c>
      <c r="E775" s="19">
        <v>18</v>
      </c>
      <c r="F775" s="19">
        <v>21</v>
      </c>
      <c r="G775" s="5">
        <f>INDEX('Carta Psicrométrica'!B$3:AO$49,MATCH(datos!F775,'Carta Psicrométrica'!A$3:A$49,0),MATCH(datos!E775,'Carta Psicrométrica'!B$2:AO$2,0))</f>
        <v>0</v>
      </c>
      <c r="H775" s="20">
        <v>38</v>
      </c>
      <c r="I775" s="20">
        <v>20</v>
      </c>
      <c r="J775" s="6">
        <v>1024</v>
      </c>
      <c r="K775" s="6">
        <f t="shared" si="95"/>
        <v>768</v>
      </c>
      <c r="L775" s="21">
        <v>28</v>
      </c>
      <c r="M775" s="21">
        <v>29</v>
      </c>
      <c r="N775" s="21">
        <v>29</v>
      </c>
      <c r="O775" s="21">
        <v>27</v>
      </c>
      <c r="P775" s="21">
        <v>23</v>
      </c>
      <c r="Q775" s="22">
        <v>90</v>
      </c>
      <c r="R775" s="22">
        <v>77</v>
      </c>
      <c r="S775" s="23">
        <f t="shared" si="96"/>
        <v>13</v>
      </c>
      <c r="T775" s="22">
        <v>34</v>
      </c>
      <c r="U775" s="22">
        <v>22</v>
      </c>
      <c r="V775" s="24">
        <v>0</v>
      </c>
      <c r="W775" s="24" t="str">
        <f t="shared" si="97"/>
        <v>Calma</v>
      </c>
      <c r="X775" s="24" t="s">
        <v>62</v>
      </c>
      <c r="Y775" s="24">
        <f t="shared" si="94"/>
        <v>157.5</v>
      </c>
      <c r="Z775" s="25">
        <v>0</v>
      </c>
      <c r="AA775" s="25">
        <f t="shared" si="93"/>
        <v>0</v>
      </c>
      <c r="AB775" s="25">
        <f t="shared" si="98"/>
        <v>0</v>
      </c>
      <c r="AC775" s="25">
        <v>0</v>
      </c>
      <c r="AD775" s="26">
        <v>1</v>
      </c>
      <c r="AE775" s="26" t="s">
        <v>94</v>
      </c>
      <c r="AN775" s="98" t="s">
        <v>171</v>
      </c>
    </row>
    <row r="776" spans="1:40">
      <c r="A776" s="17">
        <v>43229</v>
      </c>
      <c r="B776" s="18">
        <v>0.33333333333333298</v>
      </c>
      <c r="C776" s="18">
        <v>0.625</v>
      </c>
      <c r="D776" s="19">
        <v>28</v>
      </c>
      <c r="E776" s="19">
        <v>18</v>
      </c>
      <c r="F776" s="19">
        <v>25</v>
      </c>
      <c r="G776" s="5">
        <f>INDEX('Carta Psicrométrica'!B$3:AO$49,MATCH(datos!F776,'Carta Psicrométrica'!A$3:A$49,0),MATCH(datos!E776,'Carta Psicrométrica'!B$2:AO$2,0))</f>
        <v>0</v>
      </c>
      <c r="H776" s="20">
        <v>39</v>
      </c>
      <c r="I776" s="20">
        <v>22</v>
      </c>
      <c r="J776" s="6">
        <v>1021</v>
      </c>
      <c r="K776" s="6">
        <f t="shared" si="95"/>
        <v>765.75</v>
      </c>
      <c r="L776" s="21">
        <v>29</v>
      </c>
      <c r="M776" s="21">
        <v>29</v>
      </c>
      <c r="N776" s="21">
        <v>28</v>
      </c>
      <c r="O776" s="21">
        <v>28</v>
      </c>
      <c r="P776" s="21">
        <v>28</v>
      </c>
      <c r="Q776" s="22">
        <v>77</v>
      </c>
      <c r="R776" s="22">
        <v>64</v>
      </c>
      <c r="S776" s="23">
        <f t="shared" si="96"/>
        <v>13</v>
      </c>
      <c r="T776" s="22">
        <v>34</v>
      </c>
      <c r="U776" s="22">
        <v>25</v>
      </c>
      <c r="V776" s="24">
        <v>0</v>
      </c>
      <c r="W776" s="24" t="str">
        <f t="shared" si="97"/>
        <v>Calma</v>
      </c>
      <c r="X776" s="24" t="s">
        <v>66</v>
      </c>
      <c r="Y776" s="24">
        <f t="shared" si="94"/>
        <v>225</v>
      </c>
      <c r="Z776" s="25">
        <v>0</v>
      </c>
      <c r="AA776" s="25">
        <f t="shared" si="93"/>
        <v>0</v>
      </c>
      <c r="AB776" s="25">
        <f t="shared" si="98"/>
        <v>0</v>
      </c>
      <c r="AC776" s="25">
        <v>0</v>
      </c>
      <c r="AD776" s="26">
        <v>0</v>
      </c>
      <c r="AN776" s="98" t="s">
        <v>176</v>
      </c>
    </row>
    <row r="777" spans="1:40">
      <c r="A777" s="17">
        <v>43230</v>
      </c>
      <c r="B777" s="18">
        <v>0.33333333333333298</v>
      </c>
      <c r="C777" s="18">
        <v>0.625</v>
      </c>
      <c r="D777" s="19">
        <v>24</v>
      </c>
      <c r="E777" s="19">
        <v>17</v>
      </c>
      <c r="F777" s="19">
        <v>24</v>
      </c>
      <c r="G777" s="5">
        <f>INDEX('Carta Psicrométrica'!B$3:AO$49,MATCH(datos!F777,'Carta Psicrométrica'!A$3:A$49,0),MATCH(datos!E777,'Carta Psicrométrica'!B$2:AO$2,0))</f>
        <v>0</v>
      </c>
      <c r="H777" s="20">
        <v>41</v>
      </c>
      <c r="I777" s="20">
        <v>21</v>
      </c>
      <c r="J777" s="6">
        <v>1019</v>
      </c>
      <c r="K777" s="6">
        <f t="shared" si="95"/>
        <v>764.25</v>
      </c>
      <c r="L777" s="21">
        <v>29</v>
      </c>
      <c r="M777" s="21">
        <v>30</v>
      </c>
      <c r="N777" s="21">
        <v>30</v>
      </c>
      <c r="O777" s="21">
        <v>28</v>
      </c>
      <c r="P777" s="21">
        <v>29</v>
      </c>
      <c r="Q777" s="22">
        <v>64</v>
      </c>
      <c r="R777" s="22">
        <v>47</v>
      </c>
      <c r="S777" s="23">
        <f t="shared" si="96"/>
        <v>17</v>
      </c>
      <c r="T777" s="22">
        <v>34</v>
      </c>
      <c r="U777" s="22">
        <v>14</v>
      </c>
      <c r="V777" s="24">
        <v>0</v>
      </c>
      <c r="W777" s="24" t="str">
        <f t="shared" si="97"/>
        <v>Calma</v>
      </c>
      <c r="X777" s="24" t="s">
        <v>49</v>
      </c>
      <c r="Y777" s="24">
        <f t="shared" si="94"/>
        <v>247.5</v>
      </c>
      <c r="Z777" s="25">
        <v>0</v>
      </c>
      <c r="AA777" s="25">
        <f t="shared" si="93"/>
        <v>0</v>
      </c>
      <c r="AB777" s="25">
        <f t="shared" si="98"/>
        <v>0</v>
      </c>
      <c r="AC777" s="25">
        <v>0</v>
      </c>
      <c r="AD777" s="26">
        <v>0</v>
      </c>
      <c r="AN777" s="98" t="s">
        <v>170</v>
      </c>
    </row>
    <row r="778" spans="1:40">
      <c r="A778" s="17">
        <v>43231</v>
      </c>
      <c r="B778" s="18">
        <v>0.33333333333333298</v>
      </c>
      <c r="C778" s="18">
        <v>0.625</v>
      </c>
      <c r="D778" s="19">
        <v>28</v>
      </c>
      <c r="E778" s="19">
        <v>19</v>
      </c>
      <c r="F778" s="19">
        <v>28</v>
      </c>
      <c r="G778" s="5">
        <f>INDEX('Carta Psicrométrica'!B$3:AO$49,MATCH(datos!F778,'Carta Psicrométrica'!A$3:A$49,0),MATCH(datos!E778,'Carta Psicrométrica'!B$2:AO$2,0))</f>
        <v>0</v>
      </c>
      <c r="H778" s="20">
        <v>41</v>
      </c>
      <c r="I778" s="20">
        <v>23</v>
      </c>
      <c r="J778" s="6">
        <v>1018</v>
      </c>
      <c r="K778" s="6">
        <f t="shared" si="95"/>
        <v>763.5</v>
      </c>
      <c r="L778" s="21">
        <v>30</v>
      </c>
      <c r="M778" s="21">
        <v>31</v>
      </c>
      <c r="N778" s="21">
        <v>31</v>
      </c>
      <c r="O778" s="21">
        <v>33</v>
      </c>
      <c r="P778" s="21">
        <v>34</v>
      </c>
      <c r="Q778" s="22">
        <v>47</v>
      </c>
      <c r="R778" s="22">
        <v>30</v>
      </c>
      <c r="S778" s="23">
        <f t="shared" si="96"/>
        <v>17</v>
      </c>
      <c r="T778" s="22">
        <v>38</v>
      </c>
      <c r="U778" s="22">
        <v>13</v>
      </c>
      <c r="V778" s="24">
        <v>0</v>
      </c>
      <c r="W778" s="24" t="str">
        <f t="shared" si="97"/>
        <v>Calma</v>
      </c>
      <c r="X778" s="24" t="s">
        <v>58</v>
      </c>
      <c r="Y778" s="24">
        <f t="shared" si="94"/>
        <v>270</v>
      </c>
      <c r="Z778" s="25">
        <v>0</v>
      </c>
      <c r="AA778" s="25">
        <f t="shared" si="93"/>
        <v>0</v>
      </c>
      <c r="AB778" s="25">
        <f t="shared" si="98"/>
        <v>0</v>
      </c>
      <c r="AC778" s="25">
        <v>0</v>
      </c>
      <c r="AD778" s="26">
        <v>1</v>
      </c>
      <c r="AE778" s="26" t="s">
        <v>94</v>
      </c>
      <c r="AN778" s="98" t="s">
        <v>164</v>
      </c>
    </row>
    <row r="779" spans="1:40">
      <c r="A779" s="17">
        <v>43232</v>
      </c>
      <c r="B779" s="18">
        <v>0.33333333333333298</v>
      </c>
      <c r="C779" s="18">
        <v>0.625</v>
      </c>
      <c r="D779" s="19">
        <v>26</v>
      </c>
      <c r="E779" s="19">
        <v>19</v>
      </c>
      <c r="F779" s="19">
        <v>27</v>
      </c>
      <c r="G779" s="5">
        <f>INDEX('Carta Psicrométrica'!B$3:AO$49,MATCH(datos!F779,'Carta Psicrométrica'!A$3:A$49,0),MATCH(datos!E779,'Carta Psicrométrica'!B$2:AO$2,0))</f>
        <v>0</v>
      </c>
      <c r="H779" s="20">
        <v>26</v>
      </c>
      <c r="I779" s="20">
        <v>23</v>
      </c>
      <c r="J779" s="6">
        <v>1024</v>
      </c>
      <c r="K779" s="6">
        <f t="shared" si="95"/>
        <v>768</v>
      </c>
      <c r="L779" s="21">
        <v>30</v>
      </c>
      <c r="M779" s="21">
        <v>31</v>
      </c>
      <c r="N779" s="21">
        <v>31</v>
      </c>
      <c r="O779" s="21">
        <v>28</v>
      </c>
      <c r="P779" s="21">
        <v>24</v>
      </c>
      <c r="Q779" s="22">
        <v>121</v>
      </c>
      <c r="R779" s="22">
        <v>108</v>
      </c>
      <c r="S779" s="23">
        <f t="shared" si="96"/>
        <v>13</v>
      </c>
      <c r="V779" s="24">
        <v>0</v>
      </c>
      <c r="W779" s="24" t="str">
        <f t="shared" si="97"/>
        <v>Calma</v>
      </c>
      <c r="X779" s="24" t="s">
        <v>67</v>
      </c>
      <c r="Y779" s="24">
        <f t="shared" si="94"/>
        <v>337.5</v>
      </c>
      <c r="Z779" s="25">
        <v>0</v>
      </c>
      <c r="AA779" s="25">
        <f t="shared" si="93"/>
        <v>0</v>
      </c>
      <c r="AB779" s="25">
        <f t="shared" si="98"/>
        <v>0</v>
      </c>
      <c r="AC779" s="25">
        <v>0</v>
      </c>
      <c r="AD779" s="26">
        <v>0</v>
      </c>
      <c r="AN779" s="98" t="s">
        <v>169</v>
      </c>
    </row>
    <row r="780" spans="1:40">
      <c r="A780" s="17">
        <v>43233</v>
      </c>
      <c r="B780" s="18">
        <v>0.33333333333333298</v>
      </c>
      <c r="C780" s="18">
        <v>0.625</v>
      </c>
      <c r="D780" s="19">
        <v>26</v>
      </c>
      <c r="E780" s="19">
        <v>19</v>
      </c>
      <c r="F780" s="19">
        <v>26</v>
      </c>
      <c r="G780" s="5">
        <f>INDEX('Carta Psicrométrica'!B$3:AO$49,MATCH(datos!F780,'Carta Psicrométrica'!A$3:A$49,0),MATCH(datos!E780,'Carta Psicrométrica'!B$2:AO$2,0))</f>
        <v>0</v>
      </c>
      <c r="H780" s="20">
        <v>26</v>
      </c>
      <c r="I780" s="20">
        <v>20</v>
      </c>
      <c r="J780" s="6">
        <v>1020</v>
      </c>
      <c r="K780" s="6">
        <f t="shared" si="95"/>
        <v>765</v>
      </c>
      <c r="L780" s="21">
        <v>29</v>
      </c>
      <c r="M780" s="21">
        <v>32</v>
      </c>
      <c r="N780" s="21">
        <v>32</v>
      </c>
      <c r="O780" s="21">
        <v>28</v>
      </c>
      <c r="P780" s="21">
        <v>25</v>
      </c>
      <c r="Q780" s="22">
        <v>108</v>
      </c>
      <c r="R780" s="22">
        <v>95</v>
      </c>
      <c r="S780" s="23">
        <f t="shared" si="96"/>
        <v>13</v>
      </c>
      <c r="V780" s="24">
        <v>0</v>
      </c>
      <c r="W780" s="24" t="str">
        <f t="shared" si="97"/>
        <v>Calma</v>
      </c>
      <c r="X780" s="24" t="s">
        <v>66</v>
      </c>
      <c r="Y780" s="24">
        <f t="shared" si="94"/>
        <v>225</v>
      </c>
      <c r="Z780" s="25">
        <v>0</v>
      </c>
      <c r="AA780" s="25">
        <f t="shared" si="93"/>
        <v>0</v>
      </c>
      <c r="AB780" s="25">
        <f t="shared" si="98"/>
        <v>0</v>
      </c>
      <c r="AC780" s="25">
        <v>0</v>
      </c>
      <c r="AD780" s="26">
        <v>0</v>
      </c>
      <c r="AN780" s="98" t="s">
        <v>179</v>
      </c>
    </row>
    <row r="781" spans="1:40">
      <c r="A781" s="17">
        <v>43234</v>
      </c>
      <c r="B781" s="18">
        <v>0.33333333333333298</v>
      </c>
      <c r="C781" s="18">
        <v>0.625</v>
      </c>
      <c r="D781" s="19">
        <v>24</v>
      </c>
      <c r="E781" s="19">
        <v>18</v>
      </c>
      <c r="F781" s="19">
        <v>24</v>
      </c>
      <c r="G781" s="5">
        <f>INDEX('Carta Psicrométrica'!B$3:AO$49,MATCH(datos!F781,'Carta Psicrométrica'!A$3:A$49,0),MATCH(datos!E781,'Carta Psicrométrica'!B$2:AO$2,0))</f>
        <v>0</v>
      </c>
      <c r="H781" s="20">
        <v>35</v>
      </c>
      <c r="I781" s="20">
        <v>21</v>
      </c>
      <c r="J781" s="6">
        <v>1020</v>
      </c>
      <c r="K781" s="6">
        <f t="shared" si="95"/>
        <v>765</v>
      </c>
      <c r="L781" s="21">
        <v>28</v>
      </c>
      <c r="M781" s="21">
        <v>30</v>
      </c>
      <c r="N781" s="21">
        <v>31</v>
      </c>
      <c r="O781" s="21">
        <v>29</v>
      </c>
      <c r="P781" s="21">
        <v>25</v>
      </c>
      <c r="Q781" s="22">
        <v>95</v>
      </c>
      <c r="R781" s="22">
        <v>80</v>
      </c>
      <c r="S781" s="23">
        <f t="shared" si="96"/>
        <v>15</v>
      </c>
      <c r="V781" s="24">
        <v>0</v>
      </c>
      <c r="W781" s="24" t="str">
        <f t="shared" si="97"/>
        <v>Calma</v>
      </c>
      <c r="X781" s="24" t="s">
        <v>60</v>
      </c>
      <c r="Y781" s="24">
        <f t="shared" si="94"/>
        <v>292.5</v>
      </c>
      <c r="Z781" s="25">
        <v>0</v>
      </c>
      <c r="AA781" s="25">
        <f t="shared" si="93"/>
        <v>0</v>
      </c>
      <c r="AB781" s="25">
        <f t="shared" si="98"/>
        <v>0</v>
      </c>
      <c r="AC781" s="25">
        <v>0</v>
      </c>
      <c r="AD781" s="26">
        <v>0</v>
      </c>
      <c r="AN781" s="98" t="s">
        <v>149</v>
      </c>
    </row>
    <row r="782" spans="1:40">
      <c r="A782" s="17">
        <v>43235</v>
      </c>
      <c r="B782" s="18">
        <v>0.33333333333333298</v>
      </c>
      <c r="C782" s="18">
        <v>0.625</v>
      </c>
      <c r="D782" s="19">
        <v>22</v>
      </c>
      <c r="E782" s="19">
        <v>25</v>
      </c>
      <c r="F782" s="19">
        <v>26</v>
      </c>
      <c r="G782" s="5">
        <f>INDEX('Carta Psicrométrica'!B$3:AO$49,MATCH(datos!F782,'Carta Psicrométrica'!A$3:A$49,0),MATCH(datos!E782,'Carta Psicrométrica'!B$2:AO$2,0))</f>
        <v>0</v>
      </c>
      <c r="H782" s="20">
        <v>32</v>
      </c>
      <c r="I782" s="20">
        <v>20</v>
      </c>
      <c r="J782" s="6">
        <v>1026</v>
      </c>
      <c r="K782" s="6">
        <f t="shared" si="95"/>
        <v>769.5</v>
      </c>
      <c r="L782" s="21">
        <v>30</v>
      </c>
      <c r="M782" s="21">
        <v>31</v>
      </c>
      <c r="N782" s="21">
        <v>31</v>
      </c>
      <c r="O782" s="21">
        <v>30</v>
      </c>
      <c r="P782" s="21">
        <v>25</v>
      </c>
      <c r="Q782" s="22">
        <v>80</v>
      </c>
      <c r="R782" s="22">
        <v>70</v>
      </c>
      <c r="S782" s="23">
        <f t="shared" si="96"/>
        <v>10</v>
      </c>
      <c r="T782" s="22">
        <v>34</v>
      </c>
      <c r="U782" s="22">
        <v>22</v>
      </c>
      <c r="V782" s="24">
        <v>0</v>
      </c>
      <c r="W782" s="24" t="str">
        <f t="shared" si="97"/>
        <v>Calma</v>
      </c>
      <c r="X782" s="24" t="s">
        <v>58</v>
      </c>
      <c r="Y782" s="24">
        <f t="shared" si="94"/>
        <v>270</v>
      </c>
      <c r="Z782" s="25">
        <v>0</v>
      </c>
      <c r="AA782" s="25">
        <f t="shared" si="93"/>
        <v>0</v>
      </c>
      <c r="AB782" s="25">
        <f t="shared" si="98"/>
        <v>0</v>
      </c>
      <c r="AC782" s="25">
        <v>0</v>
      </c>
      <c r="AD782" s="26">
        <v>3</v>
      </c>
      <c r="AE782" s="26" t="s">
        <v>78</v>
      </c>
      <c r="AN782" s="98" t="s">
        <v>186</v>
      </c>
    </row>
    <row r="783" spans="1:40">
      <c r="A783" s="17">
        <v>43236</v>
      </c>
      <c r="B783" s="18">
        <v>0.33333333333333298</v>
      </c>
      <c r="C783" s="18">
        <v>0.625</v>
      </c>
      <c r="D783" s="19">
        <v>24</v>
      </c>
      <c r="E783" s="19">
        <v>17</v>
      </c>
      <c r="F783" s="19">
        <v>25</v>
      </c>
      <c r="G783" s="5">
        <f>INDEX('Carta Psicrométrica'!B$3:AO$49,MATCH(datos!F783,'Carta Psicrométrica'!A$3:A$49,0),MATCH(datos!E783,'Carta Psicrométrica'!B$2:AO$2,0))</f>
        <v>0</v>
      </c>
      <c r="H783" s="20">
        <v>38</v>
      </c>
      <c r="I783" s="20">
        <v>20</v>
      </c>
      <c r="J783" s="6">
        <v>1013</v>
      </c>
      <c r="K783" s="6">
        <f t="shared" si="95"/>
        <v>759.75</v>
      </c>
      <c r="L783" s="21">
        <v>30</v>
      </c>
      <c r="M783" s="21">
        <v>31</v>
      </c>
      <c r="N783" s="21">
        <v>31</v>
      </c>
      <c r="O783" s="21">
        <v>29</v>
      </c>
      <c r="P783" s="21">
        <v>25</v>
      </c>
      <c r="Q783" s="22">
        <v>70</v>
      </c>
      <c r="R783" s="22">
        <v>53</v>
      </c>
      <c r="S783" s="23">
        <f t="shared" si="96"/>
        <v>17</v>
      </c>
      <c r="T783" s="22">
        <v>34</v>
      </c>
      <c r="U783" s="22">
        <v>25</v>
      </c>
      <c r="V783" s="24">
        <v>0</v>
      </c>
      <c r="W783" s="24" t="str">
        <f t="shared" si="97"/>
        <v>Calma</v>
      </c>
      <c r="X783" s="24" t="s">
        <v>60</v>
      </c>
      <c r="Y783" s="24">
        <f t="shared" si="94"/>
        <v>292.5</v>
      </c>
      <c r="Z783" s="25">
        <v>0</v>
      </c>
      <c r="AA783" s="25">
        <f t="shared" si="93"/>
        <v>0</v>
      </c>
      <c r="AB783" s="25">
        <f t="shared" si="98"/>
        <v>0</v>
      </c>
      <c r="AC783" s="25">
        <v>0</v>
      </c>
      <c r="AD783" s="26">
        <v>0</v>
      </c>
      <c r="AN783" s="98" t="s">
        <v>149</v>
      </c>
    </row>
    <row r="784" spans="1:40">
      <c r="A784" s="17">
        <v>43237</v>
      </c>
      <c r="B784" s="18">
        <v>0.33333333333333298</v>
      </c>
      <c r="C784" s="18">
        <v>0.625</v>
      </c>
      <c r="D784" s="19">
        <v>27</v>
      </c>
      <c r="E784" s="19">
        <v>18</v>
      </c>
      <c r="F784" s="19">
        <v>27</v>
      </c>
      <c r="G784" s="5">
        <f>INDEX('Carta Psicrométrica'!B$3:AO$49,MATCH(datos!F784,'Carta Psicrométrica'!A$3:A$49,0),MATCH(datos!E784,'Carta Psicrométrica'!B$2:AO$2,0))</f>
        <v>0</v>
      </c>
      <c r="H784" s="20">
        <v>40</v>
      </c>
      <c r="I784" s="20">
        <v>20</v>
      </c>
      <c r="J784" s="6">
        <v>1017</v>
      </c>
      <c r="K784" s="6">
        <f t="shared" si="95"/>
        <v>762.75</v>
      </c>
      <c r="L784" s="21">
        <v>30</v>
      </c>
      <c r="M784" s="21">
        <v>31</v>
      </c>
      <c r="N784" s="21">
        <v>31</v>
      </c>
      <c r="O784" s="21">
        <v>30</v>
      </c>
      <c r="P784" s="21">
        <v>25</v>
      </c>
      <c r="Q784" s="22">
        <v>53</v>
      </c>
      <c r="R784" s="22">
        <v>43</v>
      </c>
      <c r="S784" s="23">
        <f t="shared" si="96"/>
        <v>10</v>
      </c>
      <c r="T784" s="22">
        <v>38</v>
      </c>
      <c r="U784" s="22">
        <v>14</v>
      </c>
      <c r="V784" s="24">
        <v>2</v>
      </c>
      <c r="W784" s="24" t="str">
        <f t="shared" si="97"/>
        <v>Brisa Suave</v>
      </c>
      <c r="X784" s="24" t="s">
        <v>58</v>
      </c>
      <c r="Y784" s="24">
        <f t="shared" si="94"/>
        <v>270</v>
      </c>
      <c r="Z784" s="25">
        <v>0</v>
      </c>
      <c r="AA784" s="25">
        <f t="shared" si="93"/>
        <v>0</v>
      </c>
      <c r="AB784" s="25">
        <f t="shared" si="98"/>
        <v>0</v>
      </c>
      <c r="AC784" s="25">
        <v>0</v>
      </c>
      <c r="AD784" s="26">
        <v>0</v>
      </c>
      <c r="AN784" s="98" t="s">
        <v>114</v>
      </c>
    </row>
    <row r="785" spans="1:40">
      <c r="A785" s="17">
        <v>43238</v>
      </c>
      <c r="B785" s="18">
        <v>0.33333333333333298</v>
      </c>
      <c r="C785" s="18">
        <v>0.625</v>
      </c>
      <c r="D785" s="19">
        <v>24</v>
      </c>
      <c r="E785" s="19">
        <v>17</v>
      </c>
      <c r="F785" s="19">
        <v>25</v>
      </c>
      <c r="G785" s="5">
        <f>INDEX('Carta Psicrométrica'!B$3:AO$49,MATCH(datos!F785,'Carta Psicrométrica'!A$3:A$49,0),MATCH(datos!E785,'Carta Psicrométrica'!B$2:AO$2,0))</f>
        <v>0</v>
      </c>
      <c r="H785" s="20">
        <v>40</v>
      </c>
      <c r="I785" s="20">
        <v>18</v>
      </c>
      <c r="J785" s="6">
        <v>1017</v>
      </c>
      <c r="K785" s="6">
        <f t="shared" si="95"/>
        <v>762.75</v>
      </c>
      <c r="L785" s="21">
        <v>30</v>
      </c>
      <c r="M785" s="21">
        <v>31</v>
      </c>
      <c r="N785" s="21">
        <v>32</v>
      </c>
      <c r="O785" s="21">
        <v>30</v>
      </c>
      <c r="P785" s="21">
        <v>25</v>
      </c>
      <c r="Q785" s="22">
        <v>43</v>
      </c>
      <c r="R785" s="22">
        <v>28</v>
      </c>
      <c r="S785" s="23">
        <f t="shared" si="96"/>
        <v>15</v>
      </c>
      <c r="T785" s="22">
        <v>34</v>
      </c>
      <c r="U785" s="22">
        <v>12</v>
      </c>
      <c r="V785" s="24">
        <v>0</v>
      </c>
      <c r="W785" s="24" t="str">
        <f t="shared" si="97"/>
        <v>Calma</v>
      </c>
      <c r="X785" s="24" t="s">
        <v>60</v>
      </c>
      <c r="Y785" s="24">
        <f t="shared" si="94"/>
        <v>292.5</v>
      </c>
      <c r="Z785" s="25">
        <v>0</v>
      </c>
      <c r="AA785" s="25">
        <f t="shared" si="93"/>
        <v>0</v>
      </c>
      <c r="AB785" s="25">
        <f t="shared" si="98"/>
        <v>0</v>
      </c>
      <c r="AC785" s="25">
        <v>0</v>
      </c>
      <c r="AD785" s="26">
        <v>0</v>
      </c>
      <c r="AN785" s="98" t="s">
        <v>114</v>
      </c>
    </row>
    <row r="786" spans="1:40">
      <c r="A786" s="17">
        <v>43239</v>
      </c>
      <c r="B786" s="18">
        <v>0.33333333333333298</v>
      </c>
      <c r="C786" s="18">
        <v>0.625</v>
      </c>
      <c r="D786" s="19">
        <v>23</v>
      </c>
      <c r="E786" s="19">
        <v>15</v>
      </c>
      <c r="F786" s="19">
        <v>23</v>
      </c>
      <c r="G786" s="5">
        <f>INDEX('Carta Psicrométrica'!B$3:AO$49,MATCH(datos!F786,'Carta Psicrométrica'!A$3:A$49,0),MATCH(datos!E786,'Carta Psicrométrica'!B$2:AO$2,0))</f>
        <v>0</v>
      </c>
      <c r="H786" s="20">
        <v>30</v>
      </c>
      <c r="I786" s="20">
        <v>18</v>
      </c>
      <c r="J786" s="6">
        <v>1016</v>
      </c>
      <c r="K786" s="6">
        <f t="shared" si="95"/>
        <v>762</v>
      </c>
      <c r="L786" s="21">
        <v>29</v>
      </c>
      <c r="M786" s="21">
        <v>31</v>
      </c>
      <c r="N786" s="21">
        <v>32</v>
      </c>
      <c r="O786" s="21">
        <v>30</v>
      </c>
      <c r="P786" s="21">
        <v>25</v>
      </c>
      <c r="Q786" s="22">
        <v>100</v>
      </c>
      <c r="R786" s="22">
        <v>80</v>
      </c>
      <c r="S786" s="23">
        <f t="shared" si="96"/>
        <v>20</v>
      </c>
      <c r="T786" s="22">
        <v>35</v>
      </c>
      <c r="U786" s="22">
        <v>14</v>
      </c>
      <c r="V786" s="24">
        <v>0</v>
      </c>
      <c r="W786" s="24" t="str">
        <f t="shared" si="97"/>
        <v>Calma</v>
      </c>
      <c r="X786" s="24" t="s">
        <v>58</v>
      </c>
      <c r="Y786" s="24">
        <f t="shared" si="94"/>
        <v>270</v>
      </c>
      <c r="Z786" s="25">
        <v>0</v>
      </c>
      <c r="AA786" s="25">
        <f t="shared" si="93"/>
        <v>0</v>
      </c>
      <c r="AB786" s="25">
        <f t="shared" si="98"/>
        <v>0</v>
      </c>
      <c r="AC786" s="25">
        <v>0</v>
      </c>
      <c r="AD786" s="26">
        <v>0</v>
      </c>
      <c r="AN786" s="98" t="s">
        <v>114</v>
      </c>
    </row>
    <row r="787" spans="1:40">
      <c r="A787" s="17">
        <v>43240</v>
      </c>
      <c r="B787" s="18">
        <v>0.33333333333333298</v>
      </c>
      <c r="C787" s="18">
        <v>0.625</v>
      </c>
      <c r="D787" s="19">
        <v>22</v>
      </c>
      <c r="E787" s="19">
        <v>17</v>
      </c>
      <c r="F787" s="19">
        <v>23</v>
      </c>
      <c r="G787" s="5">
        <f>INDEX('Carta Psicrométrica'!B$3:AO$49,MATCH(datos!F787,'Carta Psicrométrica'!A$3:A$49,0),MATCH(datos!E787,'Carta Psicrométrica'!B$2:AO$2,0))</f>
        <v>0</v>
      </c>
      <c r="H787" s="20">
        <v>31</v>
      </c>
      <c r="I787" s="20">
        <v>16</v>
      </c>
      <c r="J787" s="6">
        <v>1020</v>
      </c>
      <c r="K787" s="6">
        <f t="shared" si="95"/>
        <v>765</v>
      </c>
      <c r="L787" s="21">
        <v>28</v>
      </c>
      <c r="M787" s="21">
        <v>31</v>
      </c>
      <c r="N787" s="21">
        <v>31</v>
      </c>
      <c r="O787" s="21">
        <v>30</v>
      </c>
      <c r="P787" s="21">
        <v>26</v>
      </c>
      <c r="Q787" s="22">
        <v>80</v>
      </c>
      <c r="R787" s="22">
        <v>72</v>
      </c>
      <c r="S787" s="23">
        <f t="shared" si="96"/>
        <v>8</v>
      </c>
      <c r="T787" s="22">
        <v>34</v>
      </c>
      <c r="U787" s="22">
        <v>15</v>
      </c>
      <c r="V787" s="24">
        <v>0</v>
      </c>
      <c r="W787" s="24" t="str">
        <f t="shared" si="97"/>
        <v>Calma</v>
      </c>
      <c r="X787" s="24" t="s">
        <v>58</v>
      </c>
      <c r="Y787" s="24">
        <f t="shared" si="94"/>
        <v>270</v>
      </c>
      <c r="Z787" s="25">
        <v>0</v>
      </c>
      <c r="AA787" s="25">
        <f t="shared" si="93"/>
        <v>0</v>
      </c>
      <c r="AB787" s="25">
        <f t="shared" si="98"/>
        <v>0</v>
      </c>
      <c r="AC787" s="25">
        <v>0</v>
      </c>
      <c r="AD787" s="26">
        <v>0</v>
      </c>
      <c r="AN787" s="98" t="s">
        <v>164</v>
      </c>
    </row>
    <row r="788" spans="1:40">
      <c r="A788" s="17">
        <v>43241</v>
      </c>
      <c r="B788" s="18">
        <v>0.33333333333333298</v>
      </c>
      <c r="C788" s="18">
        <v>0.625</v>
      </c>
      <c r="D788" s="19">
        <v>24</v>
      </c>
      <c r="E788" s="19">
        <v>21</v>
      </c>
      <c r="F788" s="19">
        <v>24</v>
      </c>
      <c r="G788" s="5">
        <f>INDEX('Carta Psicrométrica'!B$3:AO$49,MATCH(datos!F788,'Carta Psicrométrica'!A$3:A$49,0),MATCH(datos!E788,'Carta Psicrométrica'!B$2:AO$2,0))</f>
        <v>0</v>
      </c>
      <c r="H788" s="20">
        <v>36</v>
      </c>
      <c r="I788" s="20">
        <v>16</v>
      </c>
      <c r="J788" s="6">
        <v>1018</v>
      </c>
      <c r="K788" s="6">
        <f t="shared" si="95"/>
        <v>763.5</v>
      </c>
      <c r="L788" s="21">
        <v>30</v>
      </c>
      <c r="M788" s="21">
        <v>31</v>
      </c>
      <c r="N788" s="21">
        <v>31</v>
      </c>
      <c r="O788" s="21">
        <v>30</v>
      </c>
      <c r="P788" s="21">
        <v>26</v>
      </c>
      <c r="Q788" s="22">
        <v>72</v>
      </c>
      <c r="R788" s="22">
        <v>60</v>
      </c>
      <c r="S788" s="23">
        <f t="shared" si="96"/>
        <v>12</v>
      </c>
      <c r="T788" s="22">
        <v>34</v>
      </c>
      <c r="U788" s="22">
        <v>15</v>
      </c>
      <c r="V788" s="24">
        <v>0</v>
      </c>
      <c r="W788" s="24" t="str">
        <f t="shared" si="97"/>
        <v>Calma</v>
      </c>
      <c r="X788" s="24" t="s">
        <v>56</v>
      </c>
      <c r="Y788" s="24">
        <f t="shared" si="94"/>
        <v>67.5</v>
      </c>
      <c r="Z788" s="25">
        <v>0</v>
      </c>
      <c r="AA788" s="25">
        <f t="shared" si="93"/>
        <v>0</v>
      </c>
      <c r="AB788" s="25">
        <f t="shared" si="98"/>
        <v>0</v>
      </c>
      <c r="AC788" s="25">
        <v>0</v>
      </c>
      <c r="AD788" s="26">
        <v>0</v>
      </c>
      <c r="AN788" s="98" t="str">
        <f>AN787</f>
        <v>Frida Hernandez</v>
      </c>
    </row>
    <row r="789" spans="1:40">
      <c r="A789" s="17">
        <v>43242</v>
      </c>
      <c r="B789" s="18">
        <v>0.33333333333333298</v>
      </c>
      <c r="C789" s="18">
        <v>0.625</v>
      </c>
      <c r="D789" s="19">
        <v>23</v>
      </c>
      <c r="E789" s="19">
        <v>21</v>
      </c>
      <c r="F789" s="19">
        <v>24</v>
      </c>
      <c r="G789" s="5">
        <f>INDEX('Carta Psicrométrica'!B$3:AO$49,MATCH(datos!F789,'Carta Psicrométrica'!A$3:A$49,0),MATCH(datos!E789,'Carta Psicrométrica'!B$2:AO$2,0))</f>
        <v>0</v>
      </c>
      <c r="H789" s="20">
        <v>37</v>
      </c>
      <c r="I789" s="20">
        <v>16</v>
      </c>
      <c r="J789" s="6">
        <v>1016</v>
      </c>
      <c r="K789" s="6">
        <f t="shared" si="95"/>
        <v>762</v>
      </c>
      <c r="L789" s="21">
        <v>25</v>
      </c>
      <c r="M789" s="21">
        <v>29</v>
      </c>
      <c r="N789" s="21">
        <v>30</v>
      </c>
      <c r="O789" s="21">
        <v>29</v>
      </c>
      <c r="P789" s="21">
        <v>26</v>
      </c>
      <c r="Q789" s="22">
        <v>60</v>
      </c>
      <c r="R789" s="22">
        <v>63</v>
      </c>
      <c r="S789" s="23">
        <f t="shared" si="96"/>
        <v>9.7000000000000028</v>
      </c>
      <c r="T789" s="22">
        <v>34</v>
      </c>
      <c r="U789" s="22">
        <v>18</v>
      </c>
      <c r="V789" s="24">
        <v>0</v>
      </c>
      <c r="W789" s="24" t="str">
        <f t="shared" si="97"/>
        <v>Calma</v>
      </c>
      <c r="X789" s="24" t="s">
        <v>59</v>
      </c>
      <c r="Y789" s="24">
        <f t="shared" si="94"/>
        <v>45</v>
      </c>
      <c r="Z789" s="25">
        <v>0.5</v>
      </c>
      <c r="AA789" s="25">
        <f t="shared" si="93"/>
        <v>0.50393600000000005</v>
      </c>
      <c r="AB789" s="25">
        <f t="shared" si="98"/>
        <v>12.7</v>
      </c>
      <c r="AC789" s="25">
        <v>12.8</v>
      </c>
      <c r="AD789" s="26">
        <v>0</v>
      </c>
      <c r="AN789" s="98" t="str">
        <f>AN788</f>
        <v>Frida Hernandez</v>
      </c>
    </row>
    <row r="790" spans="1:40">
      <c r="A790" s="17">
        <v>43243</v>
      </c>
      <c r="B790" s="18">
        <v>0.33333333333333298</v>
      </c>
      <c r="C790" s="18">
        <v>0.625</v>
      </c>
      <c r="D790" s="19">
        <v>24</v>
      </c>
      <c r="E790" s="19">
        <v>17</v>
      </c>
      <c r="F790" s="19">
        <v>25</v>
      </c>
      <c r="G790" s="5">
        <f>INDEX('Carta Psicrométrica'!B$3:AO$49,MATCH(datos!F790,'Carta Psicrométrica'!A$3:A$49,0),MATCH(datos!E790,'Carta Psicrométrica'!B$2:AO$2,0))</f>
        <v>0</v>
      </c>
      <c r="H790" s="20">
        <v>36</v>
      </c>
      <c r="I790" s="20">
        <v>24</v>
      </c>
      <c r="J790" s="6">
        <v>1019</v>
      </c>
      <c r="K790" s="6">
        <f t="shared" si="95"/>
        <v>764.25</v>
      </c>
      <c r="L790" s="21">
        <v>25</v>
      </c>
      <c r="M790" s="21">
        <v>29</v>
      </c>
      <c r="N790" s="21">
        <v>30</v>
      </c>
      <c r="O790" s="21">
        <v>29</v>
      </c>
      <c r="P790" s="21">
        <v>26</v>
      </c>
      <c r="Q790" s="22">
        <v>63</v>
      </c>
      <c r="R790" s="22">
        <v>54</v>
      </c>
      <c r="S790" s="23">
        <f t="shared" si="96"/>
        <v>9</v>
      </c>
      <c r="T790" s="22">
        <v>38</v>
      </c>
      <c r="U790" s="22">
        <v>16</v>
      </c>
      <c r="V790" s="24">
        <v>0</v>
      </c>
      <c r="W790" s="24" t="str">
        <f t="shared" si="97"/>
        <v>Calma</v>
      </c>
      <c r="X790" s="24" t="s">
        <v>59</v>
      </c>
      <c r="Y790" s="24">
        <f t="shared" si="94"/>
        <v>45</v>
      </c>
      <c r="Z790" s="25">
        <v>0</v>
      </c>
      <c r="AA790" s="25">
        <f t="shared" si="93"/>
        <v>0</v>
      </c>
      <c r="AB790" s="25">
        <f t="shared" si="98"/>
        <v>0</v>
      </c>
      <c r="AC790" s="25">
        <v>0</v>
      </c>
      <c r="AD790" s="26">
        <v>0</v>
      </c>
      <c r="AN790" s="98" t="str">
        <f>AN786</f>
        <v>Valeria Payán</v>
      </c>
    </row>
    <row r="791" spans="1:40">
      <c r="A791" s="17">
        <v>43244</v>
      </c>
      <c r="B791" s="18">
        <v>0.33333333333333298</v>
      </c>
      <c r="C791" s="18">
        <v>0.625</v>
      </c>
      <c r="D791" s="19">
        <v>24</v>
      </c>
      <c r="E791" s="19">
        <v>20</v>
      </c>
      <c r="F791" s="19">
        <v>25</v>
      </c>
      <c r="G791" s="5">
        <f>INDEX('Carta Psicrométrica'!B$3:AO$49,MATCH(datos!F791,'Carta Psicrométrica'!A$3:A$49,0),MATCH(datos!E791,'Carta Psicrométrica'!B$2:AO$2,0))</f>
        <v>0</v>
      </c>
      <c r="H791" s="20">
        <v>37</v>
      </c>
      <c r="I791" s="20">
        <v>20</v>
      </c>
      <c r="J791" s="6">
        <v>1020</v>
      </c>
      <c r="K791" s="6">
        <f t="shared" si="95"/>
        <v>765</v>
      </c>
      <c r="L791" s="21">
        <v>24</v>
      </c>
      <c r="M791" s="21">
        <v>30</v>
      </c>
      <c r="N791" s="21">
        <v>30</v>
      </c>
      <c r="O791" s="21">
        <v>29</v>
      </c>
      <c r="P791" s="21">
        <v>26</v>
      </c>
      <c r="Q791" s="22">
        <v>54</v>
      </c>
      <c r="R791" s="22">
        <v>44</v>
      </c>
      <c r="S791" s="23">
        <f t="shared" si="96"/>
        <v>10</v>
      </c>
      <c r="T791" s="22">
        <v>34</v>
      </c>
      <c r="U791" s="22">
        <v>16</v>
      </c>
      <c r="V791" s="24">
        <v>0</v>
      </c>
      <c r="W791" s="24" t="str">
        <f t="shared" si="97"/>
        <v>Calma</v>
      </c>
      <c r="X791" s="24" t="s">
        <v>51</v>
      </c>
      <c r="Y791" s="24">
        <f t="shared" si="94"/>
        <v>90</v>
      </c>
      <c r="Z791" s="25">
        <v>0</v>
      </c>
      <c r="AA791" s="25">
        <f t="shared" si="93"/>
        <v>0</v>
      </c>
      <c r="AB791" s="25">
        <f t="shared" si="98"/>
        <v>0</v>
      </c>
      <c r="AC791" s="25">
        <v>0</v>
      </c>
      <c r="AD791" s="26">
        <v>0</v>
      </c>
      <c r="AN791" s="98" t="str">
        <f>AN788</f>
        <v>Frida Hernandez</v>
      </c>
    </row>
    <row r="792" spans="1:40">
      <c r="A792" s="17">
        <v>43245</v>
      </c>
      <c r="B792" s="18">
        <v>0.33333333333333298</v>
      </c>
      <c r="C792" s="18">
        <v>0.625</v>
      </c>
      <c r="D792" s="19">
        <v>23</v>
      </c>
      <c r="E792" s="19">
        <v>18</v>
      </c>
      <c r="F792" s="19">
        <v>24</v>
      </c>
      <c r="G792" s="5">
        <f>INDEX('Carta Psicrométrica'!B$3:AO$49,MATCH(datos!F792,'Carta Psicrométrica'!A$3:A$49,0),MATCH(datos!E792,'Carta Psicrométrica'!B$2:AO$2,0))</f>
        <v>0</v>
      </c>
      <c r="H792" s="20">
        <v>38</v>
      </c>
      <c r="I792" s="20">
        <v>18</v>
      </c>
      <c r="J792" s="6">
        <v>1021</v>
      </c>
      <c r="K792" s="6">
        <f t="shared" si="95"/>
        <v>765.75</v>
      </c>
      <c r="L792" s="21">
        <v>27</v>
      </c>
      <c r="M792" s="21">
        <v>31</v>
      </c>
      <c r="N792" s="21">
        <v>31</v>
      </c>
      <c r="O792" s="21">
        <v>29</v>
      </c>
      <c r="P792" s="21">
        <v>26</v>
      </c>
      <c r="Q792" s="22">
        <v>44</v>
      </c>
      <c r="R792" s="22">
        <v>34</v>
      </c>
      <c r="S792" s="23">
        <f t="shared" si="96"/>
        <v>10</v>
      </c>
      <c r="T792" s="22">
        <v>39</v>
      </c>
      <c r="U792" s="22">
        <v>14</v>
      </c>
      <c r="V792" s="24">
        <v>0</v>
      </c>
      <c r="W792" s="24" t="str">
        <f t="shared" si="97"/>
        <v>Calma</v>
      </c>
      <c r="X792" s="24" t="s">
        <v>60</v>
      </c>
      <c r="Y792" s="24">
        <f t="shared" si="94"/>
        <v>292.5</v>
      </c>
      <c r="Z792" s="25">
        <v>0</v>
      </c>
      <c r="AA792" s="25">
        <f t="shared" si="93"/>
        <v>0</v>
      </c>
      <c r="AB792" s="25">
        <f t="shared" si="98"/>
        <v>0</v>
      </c>
      <c r="AC792" s="25">
        <v>0</v>
      </c>
      <c r="AD792" s="26">
        <v>0</v>
      </c>
      <c r="AN792" s="98" t="s">
        <v>114</v>
      </c>
    </row>
    <row r="793" spans="1:40">
      <c r="A793" s="17">
        <v>43246</v>
      </c>
      <c r="B793" s="18">
        <v>0.33333333333333298</v>
      </c>
      <c r="C793" s="18">
        <v>0.625</v>
      </c>
      <c r="D793" s="19">
        <v>23</v>
      </c>
      <c r="E793" s="19">
        <v>16</v>
      </c>
      <c r="F793" s="19">
        <v>23</v>
      </c>
      <c r="G793" s="5">
        <f>INDEX('Carta Psicrométrica'!B$3:AO$49,MATCH(datos!F793,'Carta Psicrométrica'!A$3:A$49,0),MATCH(datos!E793,'Carta Psicrométrica'!B$2:AO$2,0))</f>
        <v>0</v>
      </c>
      <c r="H793" s="20">
        <v>40</v>
      </c>
      <c r="I793" s="20">
        <v>22</v>
      </c>
      <c r="J793" s="6">
        <v>1020</v>
      </c>
      <c r="K793" s="6">
        <f t="shared" si="95"/>
        <v>765</v>
      </c>
      <c r="L793" s="21">
        <v>28</v>
      </c>
      <c r="M793" s="21">
        <v>31</v>
      </c>
      <c r="N793" s="21">
        <v>31</v>
      </c>
      <c r="O793" s="21">
        <v>30</v>
      </c>
      <c r="P793" s="21">
        <v>26</v>
      </c>
      <c r="Q793" s="22">
        <v>127</v>
      </c>
      <c r="R793" s="22">
        <v>114</v>
      </c>
      <c r="S793" s="23">
        <f t="shared" si="96"/>
        <v>13</v>
      </c>
      <c r="T793" s="22">
        <v>35</v>
      </c>
      <c r="U793" s="22">
        <v>19</v>
      </c>
      <c r="V793" s="24">
        <v>0</v>
      </c>
      <c r="W793" s="24" t="str">
        <f t="shared" si="97"/>
        <v>Calma</v>
      </c>
      <c r="X793" s="24" t="s">
        <v>60</v>
      </c>
      <c r="Y793" s="24">
        <f t="shared" si="94"/>
        <v>292.5</v>
      </c>
      <c r="Z793" s="25">
        <v>0</v>
      </c>
      <c r="AA793" s="25">
        <f t="shared" si="93"/>
        <v>0</v>
      </c>
      <c r="AB793" s="25">
        <f t="shared" si="98"/>
        <v>0</v>
      </c>
      <c r="AC793" s="25">
        <v>0</v>
      </c>
      <c r="AD793" s="26">
        <v>1</v>
      </c>
      <c r="AE793" s="26" t="s">
        <v>78</v>
      </c>
      <c r="AN793" s="98" t="s">
        <v>114</v>
      </c>
    </row>
    <row r="794" spans="1:40">
      <c r="A794" s="17">
        <v>43247</v>
      </c>
      <c r="B794" s="18">
        <v>0.33333333333333298</v>
      </c>
      <c r="C794" s="18">
        <v>0.625</v>
      </c>
      <c r="D794" s="19">
        <v>28</v>
      </c>
      <c r="E794" s="19">
        <v>19</v>
      </c>
      <c r="F794" s="19">
        <v>27</v>
      </c>
      <c r="G794" s="5">
        <f>INDEX('Carta Psicrométrica'!B$3:AO$49,MATCH(datos!F794,'Carta Psicrométrica'!A$3:A$49,0),MATCH(datos!E794,'Carta Psicrométrica'!B$2:AO$2,0))</f>
        <v>0</v>
      </c>
      <c r="H794" s="20">
        <v>42</v>
      </c>
      <c r="I794" s="20">
        <v>22</v>
      </c>
      <c r="J794" s="6">
        <v>1016</v>
      </c>
      <c r="K794" s="6">
        <f t="shared" si="95"/>
        <v>762</v>
      </c>
      <c r="L794" s="21">
        <v>29</v>
      </c>
      <c r="M794" s="21">
        <v>31</v>
      </c>
      <c r="N794" s="21">
        <v>31</v>
      </c>
      <c r="O794" s="21">
        <v>30</v>
      </c>
      <c r="P794" s="21">
        <v>26</v>
      </c>
      <c r="Q794" s="22">
        <v>114</v>
      </c>
      <c r="R794" s="22">
        <v>102</v>
      </c>
      <c r="S794" s="23">
        <f t="shared" si="96"/>
        <v>12</v>
      </c>
      <c r="T794" s="22">
        <v>34</v>
      </c>
      <c r="U794" s="22">
        <v>18</v>
      </c>
      <c r="V794" s="24">
        <v>0</v>
      </c>
      <c r="W794" s="24" t="str">
        <f t="shared" si="97"/>
        <v>Calma</v>
      </c>
      <c r="X794" s="24" t="s">
        <v>47</v>
      </c>
      <c r="Y794" s="24">
        <f t="shared" si="94"/>
        <v>315</v>
      </c>
      <c r="Z794" s="25">
        <v>0</v>
      </c>
      <c r="AA794" s="25">
        <f t="shared" si="93"/>
        <v>0</v>
      </c>
      <c r="AB794" s="25">
        <f t="shared" si="98"/>
        <v>0</v>
      </c>
      <c r="AC794" s="25">
        <v>0</v>
      </c>
      <c r="AD794" s="26">
        <v>6</v>
      </c>
      <c r="AE794" s="26" t="s">
        <v>89</v>
      </c>
      <c r="AN794" s="98" t="s">
        <v>164</v>
      </c>
    </row>
    <row r="795" spans="1:40">
      <c r="A795" s="17">
        <v>43248</v>
      </c>
      <c r="B795" s="18">
        <v>0.33333333333333298</v>
      </c>
      <c r="C795" s="18">
        <v>0.625</v>
      </c>
      <c r="D795" s="19">
        <v>23</v>
      </c>
      <c r="E795" s="19">
        <v>16</v>
      </c>
      <c r="F795" s="19">
        <v>25</v>
      </c>
      <c r="G795" s="5">
        <f>INDEX('Carta Psicrométrica'!B$3:AO$49,MATCH(datos!F795,'Carta Psicrométrica'!A$3:A$49,0),MATCH(datos!E795,'Carta Psicrométrica'!B$2:AO$2,0))</f>
        <v>0</v>
      </c>
      <c r="H795" s="20">
        <v>40</v>
      </c>
      <c r="I795" s="20">
        <v>21</v>
      </c>
      <c r="J795" s="6">
        <v>1016</v>
      </c>
      <c r="K795" s="6">
        <f t="shared" si="95"/>
        <v>762</v>
      </c>
      <c r="L795" s="21">
        <v>29</v>
      </c>
      <c r="M795" s="21">
        <v>32</v>
      </c>
      <c r="N795" s="21">
        <v>32</v>
      </c>
      <c r="O795" s="21">
        <v>30</v>
      </c>
      <c r="P795" s="21">
        <v>26</v>
      </c>
      <c r="Q795" s="22">
        <v>102</v>
      </c>
      <c r="R795" s="22">
        <v>86</v>
      </c>
      <c r="S795" s="23">
        <f t="shared" si="96"/>
        <v>16</v>
      </c>
      <c r="T795" s="22">
        <v>35</v>
      </c>
      <c r="U795" s="22">
        <v>17</v>
      </c>
      <c r="V795" s="24">
        <v>0</v>
      </c>
      <c r="W795" s="24" t="str">
        <f t="shared" si="97"/>
        <v>Calma</v>
      </c>
      <c r="X795" s="24" t="s">
        <v>58</v>
      </c>
      <c r="Y795" s="24">
        <f t="shared" si="94"/>
        <v>270</v>
      </c>
      <c r="Z795" s="25">
        <v>0</v>
      </c>
      <c r="AA795" s="25">
        <f t="shared" si="93"/>
        <v>0</v>
      </c>
      <c r="AB795" s="25">
        <f t="shared" si="98"/>
        <v>0</v>
      </c>
      <c r="AC795" s="25">
        <v>0</v>
      </c>
      <c r="AD795" s="26">
        <v>2</v>
      </c>
      <c r="AE795" s="26" t="s">
        <v>84</v>
      </c>
      <c r="AN795" s="98" t="s">
        <v>114</v>
      </c>
    </row>
    <row r="796" spans="1:40">
      <c r="A796" s="17">
        <v>43249</v>
      </c>
      <c r="B796" s="18">
        <v>0.33333333333333298</v>
      </c>
      <c r="C796" s="18">
        <v>0.625</v>
      </c>
      <c r="D796" s="19">
        <v>25</v>
      </c>
      <c r="E796" s="19">
        <v>18</v>
      </c>
      <c r="F796" s="19">
        <v>26</v>
      </c>
      <c r="G796" s="5">
        <f>INDEX('Carta Psicrométrica'!B$3:AO$49,MATCH(datos!F796,'Carta Psicrométrica'!A$3:A$49,0),MATCH(datos!E796,'Carta Psicrométrica'!B$2:AO$2,0))</f>
        <v>0</v>
      </c>
      <c r="H796" s="20">
        <v>38</v>
      </c>
      <c r="I796" s="20">
        <v>22</v>
      </c>
      <c r="J796" s="6">
        <v>1017</v>
      </c>
      <c r="K796" s="6">
        <f t="shared" si="95"/>
        <v>762.75</v>
      </c>
      <c r="L796" s="21">
        <v>30</v>
      </c>
      <c r="M796" s="21">
        <v>32</v>
      </c>
      <c r="N796" s="21">
        <v>32</v>
      </c>
      <c r="O796" s="21">
        <v>30</v>
      </c>
      <c r="P796" s="21">
        <v>26</v>
      </c>
      <c r="Q796" s="22">
        <v>86</v>
      </c>
      <c r="R796" s="22">
        <v>71</v>
      </c>
      <c r="S796" s="23">
        <f t="shared" si="96"/>
        <v>15</v>
      </c>
      <c r="V796" s="24">
        <v>0</v>
      </c>
      <c r="W796" s="24" t="str">
        <f t="shared" si="97"/>
        <v>Calma</v>
      </c>
      <c r="X796" s="24" t="s">
        <v>49</v>
      </c>
      <c r="Y796" s="24">
        <f t="shared" si="94"/>
        <v>247.5</v>
      </c>
      <c r="Z796" s="25">
        <v>0</v>
      </c>
      <c r="AA796" s="25">
        <f t="shared" ref="AA796:AA859" si="99">AC796*0.03937</f>
        <v>0</v>
      </c>
      <c r="AB796" s="25">
        <f t="shared" si="98"/>
        <v>0</v>
      </c>
      <c r="AC796" s="25">
        <v>0</v>
      </c>
      <c r="AD796" s="26">
        <v>0</v>
      </c>
      <c r="AN796" s="98" t="s">
        <v>114</v>
      </c>
    </row>
    <row r="797" spans="1:40">
      <c r="A797" s="17">
        <v>43250</v>
      </c>
      <c r="B797" s="18">
        <v>0.33333333333333298</v>
      </c>
      <c r="C797" s="18">
        <v>0.625</v>
      </c>
      <c r="D797" s="19">
        <v>27</v>
      </c>
      <c r="E797" s="19">
        <v>18</v>
      </c>
      <c r="F797" s="19">
        <v>28</v>
      </c>
      <c r="G797" s="5">
        <f>INDEX('Carta Psicrométrica'!B$3:AO$49,MATCH(datos!F797,'Carta Psicrométrica'!A$3:A$49,0),MATCH(datos!E797,'Carta Psicrométrica'!B$2:AO$2,0))</f>
        <v>0</v>
      </c>
      <c r="H797" s="20">
        <v>40</v>
      </c>
      <c r="I797" s="20">
        <v>23</v>
      </c>
      <c r="J797" s="6">
        <v>1015</v>
      </c>
      <c r="K797" s="6">
        <f t="shared" si="95"/>
        <v>761.25</v>
      </c>
      <c r="L797" s="21">
        <v>30</v>
      </c>
      <c r="M797" s="21">
        <v>32</v>
      </c>
      <c r="N797" s="21">
        <v>33</v>
      </c>
      <c r="O797" s="21">
        <v>30</v>
      </c>
      <c r="P797" s="21">
        <v>26</v>
      </c>
      <c r="Q797" s="22">
        <v>71</v>
      </c>
      <c r="R797" s="22">
        <v>56</v>
      </c>
      <c r="S797" s="23">
        <f t="shared" si="96"/>
        <v>15</v>
      </c>
      <c r="T797" s="22">
        <v>34</v>
      </c>
      <c r="U797" s="22">
        <v>16</v>
      </c>
      <c r="V797" s="24">
        <v>3</v>
      </c>
      <c r="W797" s="24" t="str">
        <f t="shared" si="97"/>
        <v>Brisa Leve</v>
      </c>
      <c r="X797" s="24" t="s">
        <v>60</v>
      </c>
      <c r="Y797" s="24">
        <f t="shared" si="94"/>
        <v>292.5</v>
      </c>
      <c r="Z797" s="25">
        <v>0</v>
      </c>
      <c r="AA797" s="25">
        <f t="shared" si="99"/>
        <v>0</v>
      </c>
      <c r="AB797" s="25">
        <f t="shared" si="98"/>
        <v>0</v>
      </c>
      <c r="AC797" s="25">
        <v>0</v>
      </c>
      <c r="AD797" s="26">
        <v>2</v>
      </c>
      <c r="AE797" s="26" t="s">
        <v>76</v>
      </c>
      <c r="AN797" s="98" t="s">
        <v>114</v>
      </c>
    </row>
    <row r="798" spans="1:40">
      <c r="A798" s="17">
        <v>43251</v>
      </c>
      <c r="B798" s="18">
        <v>0.33333333333333298</v>
      </c>
      <c r="C798" s="18">
        <v>0.625</v>
      </c>
      <c r="D798" s="19">
        <v>28</v>
      </c>
      <c r="E798" s="19">
        <v>19</v>
      </c>
      <c r="F798" s="19">
        <v>29</v>
      </c>
      <c r="G798" s="5">
        <f>INDEX('Carta Psicrométrica'!B$3:AO$49,MATCH(datos!F798,'Carta Psicrométrica'!A$3:A$49,0),MATCH(datos!E798,'Carta Psicrométrica'!B$2:AO$2,0))</f>
        <v>0</v>
      </c>
      <c r="H798" s="20">
        <v>40</v>
      </c>
      <c r="I798" s="20">
        <v>22</v>
      </c>
      <c r="J798" s="6">
        <v>1017</v>
      </c>
      <c r="K798" s="6">
        <f t="shared" si="95"/>
        <v>762.75</v>
      </c>
      <c r="L798" s="21">
        <v>30</v>
      </c>
      <c r="M798" s="21">
        <v>32</v>
      </c>
      <c r="N798" s="21">
        <v>33</v>
      </c>
      <c r="O798" s="21">
        <v>30</v>
      </c>
      <c r="P798" s="21">
        <v>26</v>
      </c>
      <c r="Q798" s="22">
        <v>56</v>
      </c>
      <c r="R798" s="22">
        <v>41</v>
      </c>
      <c r="S798" s="23">
        <f t="shared" si="96"/>
        <v>15</v>
      </c>
      <c r="T798" s="22">
        <v>39</v>
      </c>
      <c r="U798" s="22">
        <v>15</v>
      </c>
      <c r="V798" s="24">
        <v>0</v>
      </c>
      <c r="W798" s="24" t="str">
        <f t="shared" si="97"/>
        <v>Calma</v>
      </c>
      <c r="X798" s="24" t="s">
        <v>49</v>
      </c>
      <c r="Y798" s="24">
        <f t="shared" ref="Y798:Y861" si="100">IF(X798="N",0,IF(X798="NNE",22.5,IF(X798="NE",45,IF(X798="ENE",67.5,IF(X798="E",90,IF(X798="ESE",112.5,IF(X798="SE",135.5,IF(X798="SSE",157.5,IF(X798="S",180,IF(X798="SSW",202.5,IF(X798="SW",225,IF(X798="WSW",247.5,IF(X798="W",270,IF(X798="WNW",292.5,IF(X798="NW",315,IF(X798="NNW",337.5,"N/A"))))))))))))))))</f>
        <v>247.5</v>
      </c>
      <c r="Z798" s="25">
        <v>0</v>
      </c>
      <c r="AA798" s="25">
        <f t="shared" si="99"/>
        <v>0</v>
      </c>
      <c r="AB798" s="25">
        <f t="shared" si="98"/>
        <v>0</v>
      </c>
      <c r="AC798" s="25">
        <v>0</v>
      </c>
      <c r="AD798" s="26">
        <v>1</v>
      </c>
      <c r="AE798" s="26" t="s">
        <v>76</v>
      </c>
      <c r="AN798" s="98" t="s">
        <v>114</v>
      </c>
    </row>
    <row r="799" spans="1:40">
      <c r="A799" s="17">
        <v>43252</v>
      </c>
      <c r="B799" s="18">
        <v>0.33333333333333298</v>
      </c>
      <c r="C799" s="18">
        <v>0.625</v>
      </c>
      <c r="D799" s="19">
        <v>28</v>
      </c>
      <c r="E799" s="19">
        <v>20</v>
      </c>
      <c r="F799" s="19">
        <v>28</v>
      </c>
      <c r="G799" s="5">
        <f>INDEX('Carta Psicrométrica'!B$3:AO$49,MATCH(datos!F799,'Carta Psicrométrica'!A$3:A$49,0),MATCH(datos!E799,'Carta Psicrométrica'!B$2:AO$2,0))</f>
        <v>0</v>
      </c>
      <c r="H799" s="20">
        <v>43</v>
      </c>
      <c r="I799" s="20">
        <v>22</v>
      </c>
      <c r="J799" s="6">
        <v>1018</v>
      </c>
      <c r="K799" s="6">
        <f t="shared" si="95"/>
        <v>763.5</v>
      </c>
      <c r="L799" s="21">
        <v>31</v>
      </c>
      <c r="M799" s="21">
        <v>33</v>
      </c>
      <c r="N799" s="21">
        <v>33</v>
      </c>
      <c r="O799" s="21">
        <v>31</v>
      </c>
      <c r="P799" s="21">
        <v>27</v>
      </c>
      <c r="Q799" s="22">
        <v>41</v>
      </c>
      <c r="R799" s="22">
        <v>25</v>
      </c>
      <c r="S799" s="23">
        <f t="shared" si="96"/>
        <v>16</v>
      </c>
      <c r="T799" s="22">
        <v>43</v>
      </c>
      <c r="U799" s="22">
        <v>14</v>
      </c>
      <c r="V799" s="24">
        <v>0</v>
      </c>
      <c r="W799" s="24" t="str">
        <f t="shared" si="97"/>
        <v>Calma</v>
      </c>
      <c r="X799" s="24" t="s">
        <v>49</v>
      </c>
      <c r="Y799" s="24">
        <f t="shared" si="100"/>
        <v>247.5</v>
      </c>
      <c r="Z799" s="25">
        <v>0</v>
      </c>
      <c r="AA799" s="25">
        <f t="shared" si="99"/>
        <v>0</v>
      </c>
      <c r="AB799" s="25">
        <f t="shared" si="98"/>
        <v>0</v>
      </c>
      <c r="AC799" s="25">
        <v>0</v>
      </c>
      <c r="AD799" s="26">
        <v>0</v>
      </c>
      <c r="AN799" s="98" t="str">
        <f>AN794</f>
        <v>Frida Hernandez</v>
      </c>
    </row>
    <row r="800" spans="1:40">
      <c r="A800" s="17">
        <v>43253</v>
      </c>
      <c r="B800" s="18">
        <v>0.33333333333333298</v>
      </c>
      <c r="C800" s="18">
        <v>0.625</v>
      </c>
      <c r="D800" s="19">
        <v>28</v>
      </c>
      <c r="E800" s="19">
        <v>20</v>
      </c>
      <c r="F800" s="19">
        <v>29</v>
      </c>
      <c r="G800" s="5">
        <f>INDEX('Carta Psicrométrica'!B$3:AO$49,MATCH(datos!F800,'Carta Psicrométrica'!A$3:A$49,0),MATCH(datos!E800,'Carta Psicrométrica'!B$2:AO$2,0))</f>
        <v>0</v>
      </c>
      <c r="H800" s="20">
        <v>42</v>
      </c>
      <c r="I800" s="20">
        <v>24</v>
      </c>
      <c r="J800" s="6">
        <v>1020</v>
      </c>
      <c r="K800" s="6">
        <f t="shared" ref="K800:K863" si="101">J800*0.75</f>
        <v>765</v>
      </c>
      <c r="L800" s="21">
        <v>31</v>
      </c>
      <c r="M800" s="21">
        <v>33</v>
      </c>
      <c r="N800" s="21">
        <v>34</v>
      </c>
      <c r="O800" s="21">
        <v>31</v>
      </c>
      <c r="P800" s="21">
        <v>27</v>
      </c>
      <c r="Q800" s="22">
        <v>121</v>
      </c>
      <c r="R800" s="22">
        <v>106</v>
      </c>
      <c r="S800" s="23">
        <f t="shared" si="96"/>
        <v>15</v>
      </c>
      <c r="T800" s="22">
        <v>35</v>
      </c>
      <c r="U800" s="22">
        <v>18</v>
      </c>
      <c r="V800" s="24">
        <v>2</v>
      </c>
      <c r="W800" s="24" t="str">
        <f t="shared" si="97"/>
        <v>Brisa Suave</v>
      </c>
      <c r="X800" s="24" t="s">
        <v>47</v>
      </c>
      <c r="Y800" s="24">
        <f t="shared" si="100"/>
        <v>315</v>
      </c>
      <c r="Z800" s="25">
        <v>0</v>
      </c>
      <c r="AA800" s="25">
        <f t="shared" si="99"/>
        <v>0</v>
      </c>
      <c r="AB800" s="25">
        <f t="shared" si="98"/>
        <v>0</v>
      </c>
      <c r="AC800" s="25">
        <v>0</v>
      </c>
      <c r="AD800" s="26">
        <v>6</v>
      </c>
      <c r="AE800" s="26" t="s">
        <v>76</v>
      </c>
      <c r="AN800" s="98" t="s">
        <v>114</v>
      </c>
    </row>
    <row r="801" spans="1:40">
      <c r="A801" s="17">
        <v>43254</v>
      </c>
      <c r="B801" s="18">
        <v>0.33333333333333298</v>
      </c>
      <c r="C801" s="18">
        <v>0.625</v>
      </c>
      <c r="D801" s="19">
        <v>29</v>
      </c>
      <c r="E801" s="19">
        <v>24</v>
      </c>
      <c r="F801" s="19">
        <v>30</v>
      </c>
      <c r="G801" s="5">
        <f>INDEX('Carta Psicrométrica'!B$3:AO$49,MATCH(datos!F801,'Carta Psicrométrica'!A$3:A$49,0),MATCH(datos!E801,'Carta Psicrométrica'!B$2:AO$2,0))</f>
        <v>0</v>
      </c>
      <c r="H801" s="20">
        <v>45</v>
      </c>
      <c r="I801" s="20">
        <v>27</v>
      </c>
      <c r="J801" s="6">
        <v>1020</v>
      </c>
      <c r="K801" s="6">
        <f t="shared" si="101"/>
        <v>765</v>
      </c>
      <c r="L801" s="21">
        <v>37</v>
      </c>
      <c r="M801" s="21">
        <v>33</v>
      </c>
      <c r="N801" s="21">
        <v>33</v>
      </c>
      <c r="O801" s="21">
        <v>31</v>
      </c>
      <c r="P801" s="21">
        <v>27</v>
      </c>
      <c r="Q801" s="22">
        <v>106</v>
      </c>
      <c r="R801" s="22">
        <v>92</v>
      </c>
      <c r="S801" s="23">
        <f t="shared" ref="S801:S864" si="102">IF(AB801=0,Q801-R801,Q801-(R801-AB801))</f>
        <v>14</v>
      </c>
      <c r="T801" s="22">
        <v>38</v>
      </c>
      <c r="U801" s="22">
        <v>19</v>
      </c>
      <c r="V801" s="24">
        <v>1</v>
      </c>
      <c r="W801" s="24" t="str">
        <f t="shared" si="97"/>
        <v>Ventolina</v>
      </c>
      <c r="X801" s="24" t="s">
        <v>51</v>
      </c>
      <c r="Y801" s="24">
        <f t="shared" si="100"/>
        <v>90</v>
      </c>
      <c r="Z801" s="25">
        <v>0</v>
      </c>
      <c r="AA801" s="25">
        <f t="shared" si="99"/>
        <v>0</v>
      </c>
      <c r="AB801" s="25">
        <f t="shared" si="98"/>
        <v>0</v>
      </c>
      <c r="AC801" s="25">
        <v>0</v>
      </c>
      <c r="AD801" s="26">
        <v>3</v>
      </c>
      <c r="AE801" s="26" t="s">
        <v>109</v>
      </c>
      <c r="AN801" s="98" t="str">
        <f>AN799</f>
        <v>Frida Hernandez</v>
      </c>
    </row>
    <row r="802" spans="1:40">
      <c r="A802" s="17">
        <v>43255</v>
      </c>
      <c r="B802" s="18">
        <v>0.33333333333333298</v>
      </c>
      <c r="C802" s="18">
        <v>0.625</v>
      </c>
      <c r="D802" s="19">
        <v>23</v>
      </c>
      <c r="E802" s="19">
        <v>20</v>
      </c>
      <c r="F802" s="19">
        <v>24</v>
      </c>
      <c r="G802" s="5">
        <f>INDEX('Carta Psicrométrica'!B$3:AO$49,MATCH(datos!F802,'Carta Psicrométrica'!A$3:A$49,0),MATCH(datos!E802,'Carta Psicrométrica'!B$2:AO$2,0))</f>
        <v>0</v>
      </c>
      <c r="H802" s="20">
        <v>40</v>
      </c>
      <c r="I802" s="20">
        <v>18</v>
      </c>
      <c r="J802" s="6">
        <v>1020</v>
      </c>
      <c r="K802" s="6">
        <f t="shared" si="101"/>
        <v>765</v>
      </c>
      <c r="L802" s="21">
        <v>28</v>
      </c>
      <c r="M802" s="21">
        <v>31</v>
      </c>
      <c r="N802" s="21">
        <v>32</v>
      </c>
      <c r="O802" s="21">
        <v>31</v>
      </c>
      <c r="P802" s="21">
        <v>32</v>
      </c>
      <c r="Q802" s="22">
        <v>92</v>
      </c>
      <c r="R802" s="22">
        <v>84</v>
      </c>
      <c r="S802" s="23">
        <f t="shared" si="102"/>
        <v>10.540000000000006</v>
      </c>
      <c r="T802" s="22">
        <v>36</v>
      </c>
      <c r="U802" s="22">
        <v>18</v>
      </c>
      <c r="V802" s="24">
        <v>1</v>
      </c>
      <c r="W802" s="24" t="str">
        <f t="shared" si="97"/>
        <v>Ventolina</v>
      </c>
      <c r="X802" s="24" t="s">
        <v>51</v>
      </c>
      <c r="Y802" s="24">
        <f t="shared" si="100"/>
        <v>90</v>
      </c>
      <c r="Z802" s="25">
        <v>0.1</v>
      </c>
      <c r="AA802" s="25">
        <f t="shared" si="99"/>
        <v>9.8425000000000012E-2</v>
      </c>
      <c r="AB802" s="25">
        <f t="shared" si="98"/>
        <v>2.54</v>
      </c>
      <c r="AC802" s="25">
        <v>2.5</v>
      </c>
      <c r="AD802" s="26">
        <v>0</v>
      </c>
      <c r="AN802" s="98" t="str">
        <f>AN799</f>
        <v>Frida Hernandez</v>
      </c>
    </row>
    <row r="803" spans="1:40">
      <c r="A803" s="17">
        <v>43256</v>
      </c>
      <c r="B803" s="18">
        <v>0.33333333333333298</v>
      </c>
      <c r="C803" s="18">
        <v>0.625</v>
      </c>
      <c r="D803" s="19">
        <v>30</v>
      </c>
      <c r="E803" s="19">
        <v>23</v>
      </c>
      <c r="F803" s="19">
        <v>30</v>
      </c>
      <c r="G803" s="5">
        <f>INDEX('Carta Psicrométrica'!B$3:AO$49,MATCH(datos!F803,'Carta Psicrométrica'!A$3:A$49,0),MATCH(datos!E803,'Carta Psicrométrica'!B$2:AO$2,0))</f>
        <v>0</v>
      </c>
      <c r="H803" s="20">
        <v>40</v>
      </c>
      <c r="I803" s="20">
        <v>19</v>
      </c>
      <c r="J803" s="6">
        <v>1018</v>
      </c>
      <c r="K803" s="6">
        <f t="shared" si="101"/>
        <v>763.5</v>
      </c>
      <c r="L803" s="21">
        <v>31</v>
      </c>
      <c r="M803" s="21">
        <v>33</v>
      </c>
      <c r="N803" s="21">
        <v>33</v>
      </c>
      <c r="O803" s="21">
        <v>31</v>
      </c>
      <c r="P803" s="21">
        <v>27</v>
      </c>
      <c r="Q803" s="22">
        <v>84</v>
      </c>
      <c r="R803" s="22">
        <v>75</v>
      </c>
      <c r="S803" s="23">
        <f t="shared" si="102"/>
        <v>9</v>
      </c>
      <c r="T803" s="22">
        <v>39</v>
      </c>
      <c r="U803" s="22">
        <v>18</v>
      </c>
      <c r="V803" s="24">
        <v>5</v>
      </c>
      <c r="W803" s="24" t="str">
        <f t="shared" si="97"/>
        <v>Brisa Fresca</v>
      </c>
      <c r="X803" s="24" t="s">
        <v>56</v>
      </c>
      <c r="Y803" s="24">
        <f t="shared" si="100"/>
        <v>67.5</v>
      </c>
      <c r="Z803" s="25">
        <v>0</v>
      </c>
      <c r="AA803" s="25">
        <f t="shared" si="99"/>
        <v>0</v>
      </c>
      <c r="AB803" s="25">
        <f t="shared" si="98"/>
        <v>0</v>
      </c>
      <c r="AC803" s="25">
        <v>0</v>
      </c>
      <c r="AD803" s="26">
        <v>2</v>
      </c>
      <c r="AE803" s="26" t="s">
        <v>96</v>
      </c>
      <c r="AN803" s="98" t="s">
        <v>114</v>
      </c>
    </row>
    <row r="804" spans="1:40">
      <c r="A804" s="17">
        <v>43257</v>
      </c>
      <c r="B804" s="18">
        <v>0.33333333333333298</v>
      </c>
      <c r="C804" s="18">
        <v>0.625</v>
      </c>
      <c r="D804" s="19">
        <v>27</v>
      </c>
      <c r="E804" s="19">
        <v>21</v>
      </c>
      <c r="F804" s="19">
        <v>28</v>
      </c>
      <c r="G804" s="5">
        <f>INDEX('Carta Psicrométrica'!B$3:AO$49,MATCH(datos!F804,'Carta Psicrométrica'!A$3:A$49,0),MATCH(datos!E804,'Carta Psicrométrica'!B$2:AO$2,0))</f>
        <v>0</v>
      </c>
      <c r="H804" s="20">
        <v>43</v>
      </c>
      <c r="I804" s="20">
        <v>28</v>
      </c>
      <c r="J804" s="6">
        <v>1018</v>
      </c>
      <c r="K804" s="6">
        <f t="shared" si="101"/>
        <v>763.5</v>
      </c>
      <c r="L804" s="21">
        <v>33</v>
      </c>
      <c r="M804" s="21">
        <v>34</v>
      </c>
      <c r="N804" s="21">
        <v>34</v>
      </c>
      <c r="O804" s="21">
        <v>32</v>
      </c>
      <c r="P804" s="21">
        <v>28</v>
      </c>
      <c r="Q804" s="22">
        <v>75</v>
      </c>
      <c r="R804" s="22">
        <v>63</v>
      </c>
      <c r="S804" s="23">
        <f t="shared" si="102"/>
        <v>12</v>
      </c>
      <c r="T804" s="22">
        <v>38</v>
      </c>
      <c r="U804" s="22">
        <v>19</v>
      </c>
      <c r="V804" s="24">
        <v>1</v>
      </c>
      <c r="W804" s="24" t="str">
        <f t="shared" si="97"/>
        <v>Ventolina</v>
      </c>
      <c r="X804" s="24" t="s">
        <v>58</v>
      </c>
      <c r="Y804" s="24">
        <f t="shared" si="100"/>
        <v>270</v>
      </c>
      <c r="Z804" s="25">
        <v>0</v>
      </c>
      <c r="AA804" s="25">
        <f t="shared" si="99"/>
        <v>0</v>
      </c>
      <c r="AB804" s="25">
        <f t="shared" si="98"/>
        <v>0</v>
      </c>
      <c r="AC804" s="25">
        <v>0</v>
      </c>
      <c r="AD804" s="26">
        <v>8</v>
      </c>
      <c r="AE804" s="26" t="s">
        <v>87</v>
      </c>
      <c r="AN804" s="98" t="str">
        <f>AN801</f>
        <v>Frida Hernandez</v>
      </c>
    </row>
    <row r="805" spans="1:40">
      <c r="A805" s="17">
        <v>43258</v>
      </c>
      <c r="B805" s="18">
        <v>0.33333333333333298</v>
      </c>
      <c r="C805" s="18">
        <v>0.625</v>
      </c>
      <c r="D805" s="19">
        <v>29</v>
      </c>
      <c r="E805" s="19">
        <v>23</v>
      </c>
      <c r="F805" s="19">
        <v>30</v>
      </c>
      <c r="G805" s="5">
        <f>INDEX('Carta Psicrométrica'!B$3:AO$49,MATCH(datos!F805,'Carta Psicrométrica'!A$3:A$49,0),MATCH(datos!E805,'Carta Psicrométrica'!B$2:AO$2,0))</f>
        <v>0</v>
      </c>
      <c r="H805" s="20">
        <v>42</v>
      </c>
      <c r="I805" s="20">
        <v>24</v>
      </c>
      <c r="J805" s="6">
        <v>1019</v>
      </c>
      <c r="K805" s="6">
        <f t="shared" si="101"/>
        <v>764.25</v>
      </c>
      <c r="L805" s="21">
        <v>32</v>
      </c>
      <c r="M805" s="21">
        <v>34</v>
      </c>
      <c r="N805" s="21">
        <v>34</v>
      </c>
      <c r="O805" s="21">
        <v>32</v>
      </c>
      <c r="P805" s="21">
        <v>28</v>
      </c>
      <c r="Q805" s="22">
        <v>63</v>
      </c>
      <c r="R805" s="22">
        <v>50</v>
      </c>
      <c r="S805" s="23">
        <f t="shared" si="102"/>
        <v>13</v>
      </c>
      <c r="T805" s="22">
        <v>38</v>
      </c>
      <c r="U805" s="22">
        <v>19</v>
      </c>
      <c r="V805" s="24">
        <v>0</v>
      </c>
      <c r="W805" s="24" t="str">
        <f t="shared" si="97"/>
        <v>Calma</v>
      </c>
      <c r="X805" s="24" t="s">
        <v>49</v>
      </c>
      <c r="Y805" s="24">
        <f t="shared" si="100"/>
        <v>247.5</v>
      </c>
      <c r="Z805" s="25">
        <v>0</v>
      </c>
      <c r="AA805" s="25">
        <f t="shared" si="99"/>
        <v>0</v>
      </c>
      <c r="AB805" s="25">
        <f t="shared" si="98"/>
        <v>0</v>
      </c>
      <c r="AC805" s="25">
        <v>0</v>
      </c>
      <c r="AD805" s="26">
        <v>4</v>
      </c>
      <c r="AE805" s="26" t="s">
        <v>93</v>
      </c>
      <c r="AN805" s="98" t="s">
        <v>114</v>
      </c>
    </row>
    <row r="806" spans="1:40">
      <c r="A806" s="17">
        <v>43259</v>
      </c>
      <c r="B806" s="18">
        <v>0.33333333333333298</v>
      </c>
      <c r="C806" s="18">
        <v>0.625</v>
      </c>
      <c r="D806" s="19">
        <v>30</v>
      </c>
      <c r="E806" s="19">
        <v>21</v>
      </c>
      <c r="F806" s="19">
        <v>30</v>
      </c>
      <c r="G806" s="5">
        <f>INDEX('Carta Psicrométrica'!B$3:AO$49,MATCH(datos!F806,'Carta Psicrométrica'!A$3:A$49,0),MATCH(datos!E806,'Carta Psicrométrica'!B$2:AO$2,0))</f>
        <v>0</v>
      </c>
      <c r="H806" s="20">
        <v>42</v>
      </c>
      <c r="I806" s="20">
        <v>25</v>
      </c>
      <c r="J806" s="6">
        <v>1019</v>
      </c>
      <c r="K806" s="6">
        <f t="shared" si="101"/>
        <v>764.25</v>
      </c>
      <c r="L806" s="21">
        <v>33</v>
      </c>
      <c r="M806" s="21">
        <v>35</v>
      </c>
      <c r="N806" s="21">
        <v>35</v>
      </c>
      <c r="O806" s="21">
        <v>33</v>
      </c>
      <c r="P806" s="21">
        <v>33</v>
      </c>
      <c r="Q806" s="22">
        <v>50</v>
      </c>
      <c r="R806" s="22">
        <v>35</v>
      </c>
      <c r="S806" s="23">
        <f t="shared" si="102"/>
        <v>15</v>
      </c>
      <c r="T806" s="22">
        <v>38</v>
      </c>
      <c r="U806" s="22">
        <v>18</v>
      </c>
      <c r="V806" s="24">
        <v>1</v>
      </c>
      <c r="W806" s="24" t="str">
        <f t="shared" si="97"/>
        <v>Ventolina</v>
      </c>
      <c r="X806" s="24" t="s">
        <v>60</v>
      </c>
      <c r="Y806" s="24">
        <f t="shared" si="100"/>
        <v>292.5</v>
      </c>
      <c r="Z806" s="25">
        <v>0</v>
      </c>
      <c r="AA806" s="25">
        <f t="shared" si="99"/>
        <v>0</v>
      </c>
      <c r="AB806" s="25">
        <f t="shared" si="98"/>
        <v>0</v>
      </c>
      <c r="AC806" s="25">
        <v>0</v>
      </c>
      <c r="AD806" s="26">
        <v>4</v>
      </c>
      <c r="AE806" s="26" t="s">
        <v>76</v>
      </c>
      <c r="AN806" s="98" t="str">
        <f>AN804</f>
        <v>Frida Hernandez</v>
      </c>
    </row>
    <row r="807" spans="1:40">
      <c r="A807" s="17">
        <v>43260</v>
      </c>
      <c r="B807" s="18">
        <v>0.33333333333333298</v>
      </c>
      <c r="C807" s="18">
        <v>0.625</v>
      </c>
      <c r="D807" s="19">
        <v>26</v>
      </c>
      <c r="E807" s="19">
        <v>22</v>
      </c>
      <c r="F807" s="19">
        <v>30</v>
      </c>
      <c r="G807" s="5">
        <f>INDEX('Carta Psicrométrica'!B$3:AO$49,MATCH(datos!F807,'Carta Psicrométrica'!A$3:A$49,0),MATCH(datos!E807,'Carta Psicrométrica'!B$2:AO$2,0))</f>
        <v>0</v>
      </c>
      <c r="H807" s="20">
        <v>44</v>
      </c>
      <c r="I807" s="20">
        <v>26</v>
      </c>
      <c r="J807" s="6">
        <v>1019</v>
      </c>
      <c r="K807" s="6">
        <f t="shared" si="101"/>
        <v>764.25</v>
      </c>
      <c r="L807" s="21">
        <v>34</v>
      </c>
      <c r="M807" s="21">
        <v>35</v>
      </c>
      <c r="N807" s="21">
        <v>35</v>
      </c>
      <c r="O807" s="21">
        <v>32</v>
      </c>
      <c r="P807" s="21">
        <v>28</v>
      </c>
      <c r="Q807" s="22">
        <v>126</v>
      </c>
      <c r="R807" s="22">
        <v>113</v>
      </c>
      <c r="S807" s="23">
        <f t="shared" si="102"/>
        <v>13</v>
      </c>
      <c r="T807" s="22">
        <v>36</v>
      </c>
      <c r="U807" s="22">
        <v>22</v>
      </c>
      <c r="V807" s="24">
        <v>1</v>
      </c>
      <c r="W807" s="24" t="str">
        <f t="shared" si="97"/>
        <v>Ventolina</v>
      </c>
      <c r="X807" s="24" t="s">
        <v>66</v>
      </c>
      <c r="Y807" s="24">
        <f t="shared" si="100"/>
        <v>225</v>
      </c>
      <c r="Z807" s="25">
        <v>0</v>
      </c>
      <c r="AA807" s="25">
        <f t="shared" si="99"/>
        <v>0</v>
      </c>
      <c r="AB807" s="25">
        <f t="shared" si="98"/>
        <v>0</v>
      </c>
      <c r="AC807" s="25">
        <v>0</v>
      </c>
      <c r="AD807" s="26">
        <v>8</v>
      </c>
      <c r="AE807" s="26" t="s">
        <v>83</v>
      </c>
      <c r="AN807" s="98" t="s">
        <v>114</v>
      </c>
    </row>
    <row r="808" spans="1:40">
      <c r="A808" s="17">
        <v>43261</v>
      </c>
      <c r="B808" s="18">
        <v>0.33333333333333298</v>
      </c>
      <c r="C808" s="18">
        <v>0.625</v>
      </c>
      <c r="D808" s="19">
        <v>27</v>
      </c>
      <c r="E808" s="19">
        <v>22</v>
      </c>
      <c r="F808" s="19">
        <v>28</v>
      </c>
      <c r="G808" s="5">
        <f>INDEX('Carta Psicrométrica'!B$3:AO$49,MATCH(datos!F808,'Carta Psicrométrica'!A$3:A$49,0),MATCH(datos!E808,'Carta Psicrométrica'!B$2:AO$2,0))</f>
        <v>0</v>
      </c>
      <c r="H808" s="20">
        <v>38</v>
      </c>
      <c r="I808" s="20">
        <v>26</v>
      </c>
      <c r="J808" s="6">
        <v>1018</v>
      </c>
      <c r="K808" s="6">
        <f t="shared" si="101"/>
        <v>763.5</v>
      </c>
      <c r="L808" s="21">
        <v>32</v>
      </c>
      <c r="M808" s="21">
        <v>39</v>
      </c>
      <c r="N808" s="21">
        <v>39</v>
      </c>
      <c r="O808" s="21">
        <v>32</v>
      </c>
      <c r="P808" s="21">
        <v>28</v>
      </c>
      <c r="Q808" s="22">
        <v>113</v>
      </c>
      <c r="R808" s="22">
        <v>100</v>
      </c>
      <c r="S808" s="23">
        <f t="shared" si="102"/>
        <v>13</v>
      </c>
      <c r="T808" s="22">
        <v>30</v>
      </c>
      <c r="U808" s="22">
        <v>21</v>
      </c>
      <c r="V808" s="24">
        <v>0</v>
      </c>
      <c r="W808" s="24" t="str">
        <f t="shared" si="97"/>
        <v>Calma</v>
      </c>
      <c r="X808" s="24" t="s">
        <v>49</v>
      </c>
      <c r="Y808" s="24">
        <f t="shared" si="100"/>
        <v>247.5</v>
      </c>
      <c r="Z808" s="25">
        <v>0</v>
      </c>
      <c r="AA808" s="25">
        <f t="shared" si="99"/>
        <v>0</v>
      </c>
      <c r="AB808" s="25">
        <f t="shared" si="98"/>
        <v>0</v>
      </c>
      <c r="AC808" s="25">
        <v>0</v>
      </c>
      <c r="AD808" s="26">
        <v>4</v>
      </c>
      <c r="AE808" s="26" t="s">
        <v>93</v>
      </c>
      <c r="AN808" s="98" t="str">
        <f>AN806</f>
        <v>Frida Hernandez</v>
      </c>
    </row>
    <row r="809" spans="1:40">
      <c r="A809" s="17">
        <v>43262</v>
      </c>
      <c r="B809" s="18">
        <v>0.33333333333333298</v>
      </c>
      <c r="C809" s="18">
        <v>0.625</v>
      </c>
      <c r="D809" s="19">
        <v>28</v>
      </c>
      <c r="E809" s="19">
        <v>20</v>
      </c>
      <c r="F809" s="19">
        <v>29</v>
      </c>
      <c r="G809" s="5">
        <f>INDEX('Carta Psicrométrica'!B$3:AO$49,MATCH(datos!F809,'Carta Psicrométrica'!A$3:A$49,0),MATCH(datos!E809,'Carta Psicrométrica'!B$2:AO$2,0))</f>
        <v>0</v>
      </c>
      <c r="H809" s="20">
        <v>41</v>
      </c>
      <c r="I809" s="20">
        <v>25</v>
      </c>
      <c r="J809" s="6">
        <v>1017</v>
      </c>
      <c r="K809" s="6">
        <f t="shared" si="101"/>
        <v>762.75</v>
      </c>
      <c r="L809" s="21">
        <v>32</v>
      </c>
      <c r="M809" s="21">
        <v>30</v>
      </c>
      <c r="N809" s="21">
        <v>35</v>
      </c>
      <c r="O809" s="21">
        <v>33</v>
      </c>
      <c r="P809" s="21">
        <v>28</v>
      </c>
      <c r="Q809" s="22">
        <v>100</v>
      </c>
      <c r="R809" s="22">
        <v>86</v>
      </c>
      <c r="S809" s="23">
        <f t="shared" si="102"/>
        <v>14</v>
      </c>
      <c r="T809" s="22">
        <v>37</v>
      </c>
      <c r="U809" s="22">
        <v>18</v>
      </c>
      <c r="V809" s="24">
        <v>1</v>
      </c>
      <c r="W809" s="24" t="str">
        <f t="shared" si="97"/>
        <v>Ventolina</v>
      </c>
      <c r="X809" s="24" t="s">
        <v>49</v>
      </c>
      <c r="Y809" s="24">
        <f t="shared" si="100"/>
        <v>247.5</v>
      </c>
      <c r="Z809" s="25">
        <v>0</v>
      </c>
      <c r="AA809" s="25">
        <f t="shared" si="99"/>
        <v>0</v>
      </c>
      <c r="AB809" s="25">
        <f t="shared" si="98"/>
        <v>0</v>
      </c>
      <c r="AC809" s="25">
        <v>0</v>
      </c>
      <c r="AD809" s="26">
        <v>0</v>
      </c>
      <c r="AN809" s="98" t="s">
        <v>188</v>
      </c>
    </row>
    <row r="810" spans="1:40">
      <c r="A810" s="17">
        <v>43263</v>
      </c>
      <c r="B810" s="18">
        <v>0.33333333333333298</v>
      </c>
      <c r="C810" s="18">
        <v>0.625</v>
      </c>
      <c r="D810" s="19">
        <v>26</v>
      </c>
      <c r="E810" s="19">
        <v>18</v>
      </c>
      <c r="F810" s="19">
        <v>26</v>
      </c>
      <c r="G810" s="5">
        <f>INDEX('Carta Psicrométrica'!B$3:AO$49,MATCH(datos!F810,'Carta Psicrométrica'!A$3:A$49,0),MATCH(datos!E810,'Carta Psicrométrica'!B$2:AO$2,0))</f>
        <v>0</v>
      </c>
      <c r="H810" s="20">
        <v>42</v>
      </c>
      <c r="I810" s="20">
        <v>20</v>
      </c>
      <c r="J810" s="6">
        <v>1018</v>
      </c>
      <c r="K810" s="6">
        <f t="shared" si="101"/>
        <v>763.5</v>
      </c>
      <c r="L810" s="21">
        <v>32</v>
      </c>
      <c r="M810" s="21">
        <v>35</v>
      </c>
      <c r="N810" s="21">
        <v>35</v>
      </c>
      <c r="O810" s="21">
        <v>33</v>
      </c>
      <c r="P810" s="21">
        <v>29</v>
      </c>
      <c r="Q810" s="22">
        <v>86</v>
      </c>
      <c r="R810" s="22">
        <v>72</v>
      </c>
      <c r="S810" s="23">
        <f t="shared" si="102"/>
        <v>14</v>
      </c>
      <c r="T810" s="22">
        <v>38</v>
      </c>
      <c r="U810" s="22">
        <v>19</v>
      </c>
      <c r="V810" s="24">
        <v>0</v>
      </c>
      <c r="W810" s="24" t="str">
        <f t="shared" si="97"/>
        <v>Calma</v>
      </c>
      <c r="X810" s="24" t="s">
        <v>58</v>
      </c>
      <c r="Y810" s="24">
        <f t="shared" si="100"/>
        <v>270</v>
      </c>
      <c r="Z810" s="25">
        <v>0</v>
      </c>
      <c r="AA810" s="25">
        <f t="shared" si="99"/>
        <v>0</v>
      </c>
      <c r="AB810" s="25">
        <f t="shared" si="98"/>
        <v>0</v>
      </c>
      <c r="AC810" s="25">
        <v>0</v>
      </c>
      <c r="AD810" s="26">
        <v>0</v>
      </c>
      <c r="AN810" s="98" t="str">
        <f>AN807</f>
        <v>Valeria Payán</v>
      </c>
    </row>
    <row r="811" spans="1:40">
      <c r="A811" s="17">
        <v>43264</v>
      </c>
      <c r="B811" s="18">
        <v>0.33333333333333298</v>
      </c>
      <c r="C811" s="18">
        <v>0.625</v>
      </c>
      <c r="D811" s="19">
        <v>30</v>
      </c>
      <c r="E811" s="19">
        <v>24</v>
      </c>
      <c r="F811" s="19">
        <v>30</v>
      </c>
      <c r="G811" s="5">
        <f>INDEX('Carta Psicrométrica'!B$3:AO$49,MATCH(datos!F811,'Carta Psicrométrica'!A$3:A$49,0),MATCH(datos!E811,'Carta Psicrométrica'!B$2:AO$2,0))</f>
        <v>0</v>
      </c>
      <c r="H811" s="20">
        <v>45</v>
      </c>
      <c r="I811" s="20">
        <v>25</v>
      </c>
      <c r="J811" s="6">
        <v>1018</v>
      </c>
      <c r="K811" s="6">
        <f t="shared" si="101"/>
        <v>763.5</v>
      </c>
      <c r="L811" s="21">
        <v>34</v>
      </c>
      <c r="M811" s="21">
        <v>35</v>
      </c>
      <c r="N811" s="21">
        <v>35</v>
      </c>
      <c r="O811" s="21">
        <v>33</v>
      </c>
      <c r="P811" s="21">
        <v>34</v>
      </c>
      <c r="Q811" s="22">
        <v>72</v>
      </c>
      <c r="R811" s="22">
        <v>58</v>
      </c>
      <c r="S811" s="23">
        <f t="shared" si="102"/>
        <v>14</v>
      </c>
      <c r="T811" s="22">
        <v>38</v>
      </c>
      <c r="U811" s="22">
        <v>20</v>
      </c>
      <c r="V811" s="24">
        <v>0</v>
      </c>
      <c r="W811" s="24" t="str">
        <f t="shared" si="97"/>
        <v>Calma</v>
      </c>
      <c r="X811" s="24" t="s">
        <v>67</v>
      </c>
      <c r="Y811" s="24">
        <f t="shared" si="100"/>
        <v>337.5</v>
      </c>
      <c r="Z811" s="25">
        <v>0</v>
      </c>
      <c r="AA811" s="25">
        <f t="shared" si="99"/>
        <v>0</v>
      </c>
      <c r="AB811" s="25">
        <f t="shared" si="98"/>
        <v>0</v>
      </c>
      <c r="AC811" s="25">
        <v>0</v>
      </c>
      <c r="AD811" s="26">
        <v>3</v>
      </c>
      <c r="AE811" s="26" t="s">
        <v>70</v>
      </c>
      <c r="AN811" s="98" t="str">
        <f>AN808</f>
        <v>Frida Hernandez</v>
      </c>
    </row>
    <row r="812" spans="1:40">
      <c r="A812" s="17">
        <v>43265</v>
      </c>
      <c r="B812" s="18">
        <v>0.33333333333333298</v>
      </c>
      <c r="C812" s="18">
        <v>0.625</v>
      </c>
      <c r="D812" s="19">
        <v>28</v>
      </c>
      <c r="E812" s="19">
        <v>22</v>
      </c>
      <c r="F812" s="19">
        <v>29</v>
      </c>
      <c r="G812" s="5">
        <f>INDEX('Carta Psicrométrica'!B$3:AO$49,MATCH(datos!F812,'Carta Psicrométrica'!A$3:A$49,0),MATCH(datos!E812,'Carta Psicrométrica'!B$2:AO$2,0))</f>
        <v>0</v>
      </c>
      <c r="H812" s="20">
        <v>40</v>
      </c>
      <c r="I812" s="20">
        <v>24</v>
      </c>
      <c r="J812" s="6">
        <v>1018</v>
      </c>
      <c r="K812" s="6">
        <f t="shared" si="101"/>
        <v>763.5</v>
      </c>
      <c r="L812" s="21">
        <v>33</v>
      </c>
      <c r="M812" s="21">
        <v>35</v>
      </c>
      <c r="N812" s="21">
        <v>35</v>
      </c>
      <c r="O812" s="21">
        <v>33</v>
      </c>
      <c r="P812" s="21">
        <v>29</v>
      </c>
      <c r="Q812" s="22">
        <v>58</v>
      </c>
      <c r="R812" s="22">
        <v>44</v>
      </c>
      <c r="S812" s="23">
        <f t="shared" si="102"/>
        <v>14</v>
      </c>
      <c r="T812" s="22">
        <v>38</v>
      </c>
      <c r="U812" s="22">
        <v>19</v>
      </c>
      <c r="V812" s="24">
        <v>2</v>
      </c>
      <c r="W812" s="24" t="str">
        <f t="shared" si="97"/>
        <v>Brisa Suave</v>
      </c>
      <c r="X812" s="24" t="s">
        <v>47</v>
      </c>
      <c r="Y812" s="24">
        <f t="shared" si="100"/>
        <v>315</v>
      </c>
      <c r="Z812" s="25">
        <v>0</v>
      </c>
      <c r="AA812" s="25">
        <f t="shared" si="99"/>
        <v>0</v>
      </c>
      <c r="AB812" s="25">
        <f t="shared" si="98"/>
        <v>0</v>
      </c>
      <c r="AC812" s="25">
        <v>0</v>
      </c>
      <c r="AD812" s="26">
        <v>0</v>
      </c>
      <c r="AN812" s="98" t="s">
        <v>114</v>
      </c>
    </row>
    <row r="813" spans="1:40">
      <c r="A813" s="17">
        <v>43266</v>
      </c>
      <c r="B813" s="18">
        <v>0.33333333333333298</v>
      </c>
      <c r="C813" s="18">
        <v>0.625</v>
      </c>
      <c r="D813" s="19">
        <v>28</v>
      </c>
      <c r="E813" s="19">
        <v>23</v>
      </c>
      <c r="F813" s="19">
        <v>29</v>
      </c>
      <c r="G813" s="5">
        <f>INDEX('Carta Psicrométrica'!B$3:AO$49,MATCH(datos!F813,'Carta Psicrométrica'!A$3:A$49,0),MATCH(datos!E813,'Carta Psicrométrica'!B$2:AO$2,0))</f>
        <v>0</v>
      </c>
      <c r="H813" s="20">
        <v>41</v>
      </c>
      <c r="I813" s="20">
        <v>25</v>
      </c>
      <c r="J813" s="6">
        <v>1017</v>
      </c>
      <c r="K813" s="6">
        <f t="shared" si="101"/>
        <v>762.75</v>
      </c>
      <c r="L813" s="21">
        <v>34</v>
      </c>
      <c r="M813" s="21">
        <v>35</v>
      </c>
      <c r="N813" s="21">
        <v>36</v>
      </c>
      <c r="O813" s="21">
        <v>33</v>
      </c>
      <c r="P813" s="21">
        <v>29</v>
      </c>
      <c r="Q813" s="22">
        <v>44</v>
      </c>
      <c r="R813" s="22">
        <v>31</v>
      </c>
      <c r="S813" s="23">
        <f t="shared" si="102"/>
        <v>13</v>
      </c>
      <c r="T813" s="22">
        <v>41</v>
      </c>
      <c r="U813" s="22">
        <v>19</v>
      </c>
      <c r="V813" s="24">
        <v>2</v>
      </c>
      <c r="W813" s="24" t="str">
        <f t="shared" si="97"/>
        <v>Brisa Suave</v>
      </c>
      <c r="X813" s="24" t="s">
        <v>60</v>
      </c>
      <c r="Y813" s="24">
        <f t="shared" si="100"/>
        <v>292.5</v>
      </c>
      <c r="Z813" s="25">
        <v>0</v>
      </c>
      <c r="AA813" s="25">
        <f t="shared" si="99"/>
        <v>0</v>
      </c>
      <c r="AB813" s="25">
        <f t="shared" si="98"/>
        <v>0</v>
      </c>
      <c r="AC813" s="25">
        <v>0</v>
      </c>
      <c r="AD813" s="26">
        <v>2</v>
      </c>
      <c r="AE813" s="26" t="s">
        <v>70</v>
      </c>
      <c r="AN813" s="98" t="str">
        <f>AN812</f>
        <v>Valeria Payán</v>
      </c>
    </row>
    <row r="814" spans="1:40">
      <c r="A814" s="17">
        <v>43267</v>
      </c>
      <c r="B814" s="18">
        <v>0.33333333333333298</v>
      </c>
      <c r="C814" s="18">
        <v>0.625</v>
      </c>
      <c r="D814" s="19">
        <v>20</v>
      </c>
      <c r="E814" s="19">
        <v>21</v>
      </c>
      <c r="F814" s="19">
        <v>21</v>
      </c>
      <c r="G814" s="5">
        <f>INDEX('Carta Psicrométrica'!B$3:AO$49,MATCH(datos!F814,'Carta Psicrométrica'!A$3:A$49,0),MATCH(datos!E814,'Carta Psicrométrica'!B$2:AO$2,0))</f>
        <v>0</v>
      </c>
      <c r="H814" s="20">
        <v>40</v>
      </c>
      <c r="I814" s="20">
        <v>20</v>
      </c>
      <c r="J814" s="6">
        <v>1014</v>
      </c>
      <c r="K814" s="6">
        <f t="shared" si="101"/>
        <v>760.5</v>
      </c>
      <c r="L814" s="21">
        <v>32</v>
      </c>
      <c r="M814" s="21">
        <v>35</v>
      </c>
      <c r="N814" s="21">
        <v>35</v>
      </c>
      <c r="O814" s="21">
        <v>33</v>
      </c>
      <c r="P814" s="21">
        <v>29</v>
      </c>
      <c r="Q814" s="22">
        <v>139</v>
      </c>
      <c r="R814" s="22">
        <v>136</v>
      </c>
      <c r="S814" s="23">
        <f t="shared" si="102"/>
        <v>11.382000000000005</v>
      </c>
      <c r="T814" s="22">
        <v>38</v>
      </c>
      <c r="U814" s="22">
        <v>20</v>
      </c>
      <c r="V814" s="24">
        <v>0</v>
      </c>
      <c r="W814" s="24" t="str">
        <f t="shared" si="97"/>
        <v>Calma</v>
      </c>
      <c r="X814" s="24" t="s">
        <v>49</v>
      </c>
      <c r="Y814" s="24">
        <f t="shared" si="100"/>
        <v>247.5</v>
      </c>
      <c r="Z814" s="25">
        <v>0.33</v>
      </c>
      <c r="AA814" s="25">
        <f t="shared" si="99"/>
        <v>0.31889699999999999</v>
      </c>
      <c r="AB814" s="25">
        <f t="shared" si="98"/>
        <v>8.3819999999999997</v>
      </c>
      <c r="AC814" s="25">
        <v>8.1</v>
      </c>
      <c r="AD814" s="26">
        <v>8</v>
      </c>
      <c r="AE814" s="26" t="s">
        <v>83</v>
      </c>
      <c r="AN814" s="98" t="s">
        <v>114</v>
      </c>
    </row>
    <row r="815" spans="1:40">
      <c r="A815" s="17">
        <v>43268</v>
      </c>
      <c r="B815" s="18">
        <v>0.33333333333333298</v>
      </c>
      <c r="C815" s="18">
        <v>0.625</v>
      </c>
      <c r="D815" s="19">
        <v>22</v>
      </c>
      <c r="E815" s="19">
        <v>20</v>
      </c>
      <c r="F815" s="19">
        <v>23</v>
      </c>
      <c r="G815" s="5">
        <f>INDEX('Carta Psicrométrica'!B$3:AO$49,MATCH(datos!F815,'Carta Psicrométrica'!A$3:A$49,0),MATCH(datos!E815,'Carta Psicrométrica'!B$2:AO$2,0))</f>
        <v>0</v>
      </c>
      <c r="H815" s="20">
        <v>29</v>
      </c>
      <c r="I815" s="20">
        <v>18</v>
      </c>
      <c r="J815" s="6">
        <v>1018</v>
      </c>
      <c r="K815" s="6">
        <f t="shared" si="101"/>
        <v>763.5</v>
      </c>
      <c r="L815" s="21">
        <v>27</v>
      </c>
      <c r="M815" s="21">
        <v>30</v>
      </c>
      <c r="N815" s="21">
        <v>32</v>
      </c>
      <c r="O815" s="21">
        <v>32</v>
      </c>
      <c r="P815" s="21">
        <v>29</v>
      </c>
      <c r="Q815" s="22">
        <v>136</v>
      </c>
      <c r="R815" s="22">
        <v>131</v>
      </c>
      <c r="S815" s="23">
        <f t="shared" si="102"/>
        <v>5.5080000000000098</v>
      </c>
      <c r="T815" s="22">
        <v>29</v>
      </c>
      <c r="U815" s="22">
        <v>19</v>
      </c>
      <c r="V815" s="24">
        <v>0</v>
      </c>
      <c r="W815" s="24" t="str">
        <f t="shared" si="97"/>
        <v>Calma</v>
      </c>
      <c r="X815" s="24" t="s">
        <v>58</v>
      </c>
      <c r="Y815" s="24">
        <f t="shared" si="100"/>
        <v>270</v>
      </c>
      <c r="Z815" s="25">
        <v>0.02</v>
      </c>
      <c r="AA815" s="25">
        <f t="shared" si="99"/>
        <v>1.5748000000000002E-2</v>
      </c>
      <c r="AB815" s="25">
        <f t="shared" si="98"/>
        <v>0.50800000000000001</v>
      </c>
      <c r="AC815" s="25">
        <v>0.4</v>
      </c>
      <c r="AD815" s="26">
        <v>0</v>
      </c>
      <c r="AN815" s="98" t="str">
        <f>AN808</f>
        <v>Frida Hernandez</v>
      </c>
    </row>
    <row r="816" spans="1:40">
      <c r="A816" s="17">
        <v>43269</v>
      </c>
      <c r="B816" s="18">
        <v>0.33333333333333298</v>
      </c>
      <c r="C816" s="18">
        <v>0.625</v>
      </c>
      <c r="D816" s="19">
        <v>26</v>
      </c>
      <c r="E816" s="19">
        <v>21</v>
      </c>
      <c r="F816" s="19">
        <v>26</v>
      </c>
      <c r="G816" s="5">
        <f>INDEX('Carta Psicrométrica'!B$3:AO$49,MATCH(datos!F816,'Carta Psicrométrica'!A$3:A$49,0),MATCH(datos!E816,'Carta Psicrométrica'!B$2:AO$2,0))</f>
        <v>0</v>
      </c>
      <c r="H816" s="20">
        <v>34</v>
      </c>
      <c r="I816" s="20">
        <v>20</v>
      </c>
      <c r="J816" s="6">
        <v>1018</v>
      </c>
      <c r="K816" s="6">
        <f t="shared" si="101"/>
        <v>763.5</v>
      </c>
      <c r="L816" s="21">
        <v>29</v>
      </c>
      <c r="M816" s="21">
        <v>32</v>
      </c>
      <c r="N816" s="21">
        <v>32</v>
      </c>
      <c r="O816" s="21">
        <v>32</v>
      </c>
      <c r="P816" s="21">
        <v>29</v>
      </c>
      <c r="Q816" s="22">
        <v>131</v>
      </c>
      <c r="R816" s="22">
        <v>123</v>
      </c>
      <c r="S816" s="23">
        <f t="shared" si="102"/>
        <v>8</v>
      </c>
      <c r="T816" s="22">
        <v>35</v>
      </c>
      <c r="U816" s="22">
        <v>18</v>
      </c>
      <c r="V816" s="24">
        <v>2</v>
      </c>
      <c r="W816" s="24" t="str">
        <f t="shared" si="97"/>
        <v>Brisa Suave</v>
      </c>
      <c r="X816" s="24" t="s">
        <v>58</v>
      </c>
      <c r="Y816" s="24">
        <f t="shared" si="100"/>
        <v>270</v>
      </c>
      <c r="Z816" s="25">
        <v>0</v>
      </c>
      <c r="AA816" s="25">
        <f t="shared" si="99"/>
        <v>0</v>
      </c>
      <c r="AB816" s="25">
        <f t="shared" si="98"/>
        <v>0</v>
      </c>
      <c r="AC816" s="25">
        <v>0</v>
      </c>
      <c r="AD816" s="26">
        <v>0</v>
      </c>
      <c r="AN816" s="98" t="s">
        <v>114</v>
      </c>
    </row>
    <row r="817" spans="1:40">
      <c r="A817" s="17">
        <v>43270</v>
      </c>
      <c r="B817" s="18">
        <v>0.33333333333333298</v>
      </c>
      <c r="C817" s="18">
        <v>0.625</v>
      </c>
      <c r="D817" s="19">
        <v>29</v>
      </c>
      <c r="E817" s="19">
        <v>23</v>
      </c>
      <c r="F817" s="19">
        <v>29</v>
      </c>
      <c r="G817" s="5">
        <f>INDEX('Carta Psicrométrica'!B$3:AO$49,MATCH(datos!F817,'Carta Psicrométrica'!A$3:A$49,0),MATCH(datos!E817,'Carta Psicrométrica'!B$2:AO$2,0))</f>
        <v>0</v>
      </c>
      <c r="H817" s="20">
        <v>40</v>
      </c>
      <c r="I817" s="20">
        <v>23</v>
      </c>
      <c r="K817" s="6">
        <f t="shared" si="101"/>
        <v>0</v>
      </c>
      <c r="L817" s="21">
        <v>31</v>
      </c>
      <c r="M817" s="21">
        <v>34</v>
      </c>
      <c r="N817" s="21">
        <v>34</v>
      </c>
      <c r="O817" s="21">
        <v>32</v>
      </c>
      <c r="P817" s="21">
        <v>29</v>
      </c>
      <c r="Q817" s="22">
        <v>123</v>
      </c>
      <c r="R817" s="22">
        <v>113</v>
      </c>
      <c r="S817" s="23">
        <f t="shared" si="102"/>
        <v>10</v>
      </c>
      <c r="T817" s="22">
        <v>39</v>
      </c>
      <c r="U817" s="22">
        <v>20</v>
      </c>
      <c r="V817" s="24">
        <v>0</v>
      </c>
      <c r="W817" s="24" t="str">
        <f t="shared" si="97"/>
        <v>Calma</v>
      </c>
      <c r="X817" s="24" t="s">
        <v>58</v>
      </c>
      <c r="Y817" s="24">
        <f t="shared" si="100"/>
        <v>270</v>
      </c>
      <c r="Z817" s="25">
        <v>0</v>
      </c>
      <c r="AA817" s="25">
        <f t="shared" si="99"/>
        <v>0</v>
      </c>
      <c r="AB817" s="25">
        <f t="shared" si="98"/>
        <v>0</v>
      </c>
      <c r="AC817" s="25">
        <v>0</v>
      </c>
      <c r="AD817" s="26">
        <v>0</v>
      </c>
      <c r="AN817" s="98" t="str">
        <f>AN815</f>
        <v>Frida Hernandez</v>
      </c>
    </row>
    <row r="818" spans="1:40">
      <c r="A818" s="17">
        <v>43271</v>
      </c>
      <c r="B818" s="18">
        <v>0.33333333333333298</v>
      </c>
      <c r="C818" s="18">
        <v>0.625</v>
      </c>
      <c r="D818" s="19">
        <v>28</v>
      </c>
      <c r="E818" s="19">
        <v>20</v>
      </c>
      <c r="F818" s="19">
        <v>28</v>
      </c>
      <c r="G818" s="5">
        <f>INDEX('Carta Psicrométrica'!B$3:AO$49,MATCH(datos!F818,'Carta Psicrométrica'!A$3:A$49,0),MATCH(datos!E818,'Carta Psicrométrica'!B$2:AO$2,0))</f>
        <v>0</v>
      </c>
      <c r="H818" s="20">
        <v>42</v>
      </c>
      <c r="I818" s="20">
        <v>25</v>
      </c>
      <c r="J818" s="6">
        <v>1017</v>
      </c>
      <c r="K818" s="6">
        <f t="shared" si="101"/>
        <v>762.75</v>
      </c>
      <c r="L818" s="21">
        <v>31</v>
      </c>
      <c r="M818" s="21">
        <v>34</v>
      </c>
      <c r="N818" s="21">
        <v>34</v>
      </c>
      <c r="O818" s="21">
        <v>32</v>
      </c>
      <c r="P818" s="21">
        <v>29</v>
      </c>
      <c r="Q818" s="22">
        <v>113</v>
      </c>
      <c r="R818" s="22">
        <v>100</v>
      </c>
      <c r="S818" s="23">
        <f t="shared" si="102"/>
        <v>13</v>
      </c>
      <c r="T818" s="22">
        <v>38</v>
      </c>
      <c r="U818" s="22">
        <v>29</v>
      </c>
      <c r="V818" s="24">
        <v>3</v>
      </c>
      <c r="W818" s="24" t="str">
        <f t="shared" si="97"/>
        <v>Brisa Leve</v>
      </c>
      <c r="X818" s="24" t="s">
        <v>49</v>
      </c>
      <c r="Y818" s="24">
        <f t="shared" si="100"/>
        <v>247.5</v>
      </c>
      <c r="Z818" s="25">
        <v>0</v>
      </c>
      <c r="AA818" s="25">
        <f t="shared" si="99"/>
        <v>0</v>
      </c>
      <c r="AB818" s="25">
        <f t="shared" si="98"/>
        <v>0</v>
      </c>
      <c r="AC818" s="25">
        <v>0</v>
      </c>
      <c r="AD818" s="26">
        <v>0</v>
      </c>
      <c r="AN818" s="98" t="s">
        <v>115</v>
      </c>
    </row>
    <row r="819" spans="1:40">
      <c r="A819" s="17">
        <v>43272</v>
      </c>
      <c r="B819" s="18">
        <v>0.33333333333333298</v>
      </c>
      <c r="C819" s="18">
        <v>0.625</v>
      </c>
      <c r="D819" s="19">
        <v>30</v>
      </c>
      <c r="E819" s="19">
        <v>24</v>
      </c>
      <c r="F819" s="19">
        <v>30</v>
      </c>
      <c r="G819" s="5">
        <f>INDEX('Carta Psicrométrica'!B$3:AO$49,MATCH(datos!F819,'Carta Psicrométrica'!A$3:A$49,0),MATCH(datos!E819,'Carta Psicrométrica'!B$2:AO$2,0))</f>
        <v>0</v>
      </c>
      <c r="H819" s="20">
        <v>43</v>
      </c>
      <c r="I819" s="20">
        <v>25</v>
      </c>
      <c r="J819" s="6">
        <v>1018</v>
      </c>
      <c r="K819" s="6">
        <f t="shared" si="101"/>
        <v>763.5</v>
      </c>
      <c r="L819" s="21">
        <v>31</v>
      </c>
      <c r="M819" s="21">
        <v>34</v>
      </c>
      <c r="N819" s="21">
        <v>35</v>
      </c>
      <c r="O819" s="21">
        <v>32</v>
      </c>
      <c r="P819" s="21">
        <v>29</v>
      </c>
      <c r="Q819" s="22">
        <v>100</v>
      </c>
      <c r="R819" s="22">
        <v>87</v>
      </c>
      <c r="S819" s="23">
        <f t="shared" si="102"/>
        <v>13</v>
      </c>
      <c r="T819" s="22">
        <v>23</v>
      </c>
      <c r="U819" s="22">
        <v>19</v>
      </c>
      <c r="V819" s="24">
        <v>1</v>
      </c>
      <c r="W819" s="24" t="str">
        <f t="shared" ref="W819:W882" si="103">IF(V819=0,"Calma",IF(V819=1,"Ventolina",IF(V819=2,"Brisa Suave",IF(V819=3,"Brisa Leve",IF(V819=4,"Brisa Moderada",IF(V819=5,"Brisa Fresca",IF(V819=6,"Brisa Fuerte",IF(V819=7,"Viento Fuerte",IF(V819=8,"Temporal",IF(V819=9,"Temporal Fuerte",IF(V819=10,"Temporal Violento",IF(V819=11,"Temporal Muy Violento",IF(V819=12,"Huracán","N/A")))))))))))))</f>
        <v>Ventolina</v>
      </c>
      <c r="X819" s="24" t="s">
        <v>49</v>
      </c>
      <c r="Y819" s="24">
        <f t="shared" si="100"/>
        <v>247.5</v>
      </c>
      <c r="Z819" s="25">
        <v>0</v>
      </c>
      <c r="AA819" s="25">
        <f t="shared" si="99"/>
        <v>0</v>
      </c>
      <c r="AB819" s="25">
        <f t="shared" si="98"/>
        <v>0</v>
      </c>
      <c r="AC819" s="25">
        <v>0</v>
      </c>
      <c r="AD819" s="26">
        <v>0</v>
      </c>
      <c r="AN819" s="98" t="str">
        <f>AN818</f>
        <v>Rogelio Alvarado</v>
      </c>
    </row>
    <row r="820" spans="1:40">
      <c r="A820" s="17">
        <v>43273</v>
      </c>
      <c r="B820" s="18">
        <v>0.33333333333333298</v>
      </c>
      <c r="C820" s="18">
        <v>0.625</v>
      </c>
      <c r="D820" s="19">
        <v>30</v>
      </c>
      <c r="E820" s="19">
        <v>23</v>
      </c>
      <c r="F820" s="19">
        <v>30</v>
      </c>
      <c r="G820" s="5">
        <f>INDEX('Carta Psicrométrica'!B$3:AO$49,MATCH(datos!F820,'Carta Psicrométrica'!A$3:A$49,0),MATCH(datos!E820,'Carta Psicrométrica'!B$2:AO$2,0))</f>
        <v>0</v>
      </c>
      <c r="H820" s="20">
        <v>43</v>
      </c>
      <c r="I820" s="20">
        <v>25</v>
      </c>
      <c r="J820" s="6">
        <v>1017</v>
      </c>
      <c r="K820" s="6">
        <f t="shared" si="101"/>
        <v>762.75</v>
      </c>
      <c r="L820" s="21">
        <v>33</v>
      </c>
      <c r="M820" s="21">
        <v>35</v>
      </c>
      <c r="N820" s="21">
        <v>35</v>
      </c>
      <c r="O820" s="21">
        <v>33</v>
      </c>
      <c r="P820" s="21">
        <v>29</v>
      </c>
      <c r="Q820" s="22">
        <v>87</v>
      </c>
      <c r="R820" s="22">
        <v>75</v>
      </c>
      <c r="S820" s="23">
        <f t="shared" si="102"/>
        <v>12</v>
      </c>
      <c r="T820" s="22">
        <v>39</v>
      </c>
      <c r="U820" s="22">
        <v>21</v>
      </c>
      <c r="V820" s="24">
        <v>3</v>
      </c>
      <c r="W820" s="24" t="str">
        <f t="shared" si="103"/>
        <v>Brisa Leve</v>
      </c>
      <c r="X820" s="24" t="s">
        <v>56</v>
      </c>
      <c r="Y820" s="24">
        <f t="shared" si="100"/>
        <v>67.5</v>
      </c>
      <c r="Z820" s="25">
        <v>0</v>
      </c>
      <c r="AA820" s="25">
        <f t="shared" si="99"/>
        <v>0</v>
      </c>
      <c r="AB820" s="25">
        <f t="shared" si="98"/>
        <v>0</v>
      </c>
      <c r="AC820" s="25">
        <v>0</v>
      </c>
      <c r="AD820" s="26">
        <v>0</v>
      </c>
      <c r="AN820" s="98" t="str">
        <f>AN818</f>
        <v>Rogelio Alvarado</v>
      </c>
    </row>
    <row r="821" spans="1:40">
      <c r="A821" s="17">
        <v>43274</v>
      </c>
      <c r="B821" s="18">
        <v>0.33333333333333298</v>
      </c>
      <c r="C821" s="18">
        <v>0.625</v>
      </c>
      <c r="D821" s="19">
        <v>30</v>
      </c>
      <c r="E821" s="19">
        <v>20</v>
      </c>
      <c r="F821" s="19">
        <v>31</v>
      </c>
      <c r="G821" s="5" t="e">
        <f>INDEX('Carta Psicrométrica'!B$3:AO$49,MATCH(datos!F821,'Carta Psicrométrica'!A$3:A$49,0),MATCH(datos!E821,'Carta Psicrométrica'!B$2:AO$2,0))</f>
        <v>#N/A</v>
      </c>
      <c r="H821" s="20">
        <v>44</v>
      </c>
      <c r="I821" s="20">
        <v>28</v>
      </c>
      <c r="J821" s="6">
        <v>1015</v>
      </c>
      <c r="K821" s="6">
        <f t="shared" si="101"/>
        <v>761.25</v>
      </c>
      <c r="L821" s="21">
        <v>34</v>
      </c>
      <c r="M821" s="21">
        <v>35</v>
      </c>
      <c r="N821" s="21">
        <v>35</v>
      </c>
      <c r="O821" s="21">
        <v>33</v>
      </c>
      <c r="P821" s="21">
        <v>30</v>
      </c>
      <c r="Q821" s="22">
        <v>130</v>
      </c>
      <c r="R821" s="22">
        <v>115</v>
      </c>
      <c r="S821" s="23">
        <f t="shared" si="102"/>
        <v>15</v>
      </c>
      <c r="T821" s="22">
        <v>39</v>
      </c>
      <c r="U821" s="22">
        <v>20</v>
      </c>
      <c r="V821" s="24">
        <v>5</v>
      </c>
      <c r="W821" s="24" t="str">
        <f t="shared" si="103"/>
        <v>Brisa Fresca</v>
      </c>
      <c r="X821" s="24" t="s">
        <v>60</v>
      </c>
      <c r="Y821" s="24">
        <f t="shared" si="100"/>
        <v>292.5</v>
      </c>
      <c r="Z821" s="25">
        <v>0</v>
      </c>
      <c r="AA821" s="25">
        <f t="shared" si="99"/>
        <v>0</v>
      </c>
      <c r="AB821" s="25">
        <f t="shared" ref="AB821:AB884" si="104">Z821*25.4</f>
        <v>0</v>
      </c>
      <c r="AC821" s="25">
        <v>0</v>
      </c>
      <c r="AD821" s="26">
        <v>0</v>
      </c>
      <c r="AN821" s="98" t="s">
        <v>115</v>
      </c>
    </row>
    <row r="822" spans="1:40">
      <c r="A822" s="17">
        <v>43275</v>
      </c>
      <c r="B822" s="18">
        <v>0.33333333333333298</v>
      </c>
      <c r="C822" s="18">
        <v>0.625</v>
      </c>
      <c r="D822" s="19">
        <v>28</v>
      </c>
      <c r="E822" s="19">
        <v>22</v>
      </c>
      <c r="F822" s="19">
        <v>27</v>
      </c>
      <c r="G822" s="5">
        <f>INDEX('Carta Psicrométrica'!B$3:AO$49,MATCH(datos!F822,'Carta Psicrométrica'!A$3:A$49,0),MATCH(datos!E822,'Carta Psicrométrica'!B$2:AO$2,0))</f>
        <v>0</v>
      </c>
      <c r="H822" s="20">
        <v>44</v>
      </c>
      <c r="I822" s="20">
        <v>25</v>
      </c>
      <c r="J822" s="6">
        <v>1015</v>
      </c>
      <c r="K822" s="6">
        <f t="shared" si="101"/>
        <v>761.25</v>
      </c>
      <c r="L822" s="21">
        <v>34</v>
      </c>
      <c r="M822" s="21">
        <v>36</v>
      </c>
      <c r="N822" s="21">
        <v>36</v>
      </c>
      <c r="O822" s="21">
        <v>33</v>
      </c>
      <c r="P822" s="21">
        <v>28</v>
      </c>
      <c r="Q822" s="22">
        <v>115</v>
      </c>
      <c r="R822" s="22">
        <v>97</v>
      </c>
      <c r="S822" s="23">
        <f t="shared" si="102"/>
        <v>18</v>
      </c>
      <c r="T822" s="22">
        <v>37</v>
      </c>
      <c r="U822" s="22">
        <v>20</v>
      </c>
      <c r="V822" s="24">
        <v>5</v>
      </c>
      <c r="W822" s="24" t="str">
        <f t="shared" si="103"/>
        <v>Brisa Fresca</v>
      </c>
      <c r="X822" s="24" t="s">
        <v>60</v>
      </c>
      <c r="Y822" s="24">
        <f t="shared" si="100"/>
        <v>292.5</v>
      </c>
      <c r="Z822" s="25">
        <v>0</v>
      </c>
      <c r="AA822" s="25">
        <f t="shared" si="99"/>
        <v>0</v>
      </c>
      <c r="AB822" s="25">
        <f t="shared" si="104"/>
        <v>0</v>
      </c>
      <c r="AC822" s="25">
        <v>0</v>
      </c>
      <c r="AD822" s="26">
        <v>0</v>
      </c>
      <c r="AN822" s="98" t="s">
        <v>115</v>
      </c>
    </row>
    <row r="823" spans="1:40">
      <c r="A823" s="17">
        <v>43276</v>
      </c>
      <c r="B823" s="18">
        <v>0.33333333333333298</v>
      </c>
      <c r="C823" s="18">
        <v>0.625</v>
      </c>
      <c r="D823" s="19">
        <v>29</v>
      </c>
      <c r="E823" s="19">
        <v>21</v>
      </c>
      <c r="F823" s="19">
        <v>29</v>
      </c>
      <c r="G823" s="5">
        <f>INDEX('Carta Psicrométrica'!B$3:AO$49,MATCH(datos!F823,'Carta Psicrométrica'!A$3:A$49,0),MATCH(datos!E823,'Carta Psicrométrica'!B$2:AO$2,0))</f>
        <v>0</v>
      </c>
      <c r="H823" s="20">
        <v>40</v>
      </c>
      <c r="I823" s="20">
        <v>26</v>
      </c>
      <c r="J823" s="6">
        <v>1018</v>
      </c>
      <c r="K823" s="6">
        <f t="shared" si="101"/>
        <v>763.5</v>
      </c>
      <c r="L823" s="21">
        <v>34</v>
      </c>
      <c r="M823" s="21">
        <v>36</v>
      </c>
      <c r="N823" s="21">
        <v>36</v>
      </c>
      <c r="O823" s="21">
        <v>34</v>
      </c>
      <c r="P823" s="44">
        <v>35</v>
      </c>
      <c r="Q823" s="22">
        <v>97</v>
      </c>
      <c r="R823" s="22">
        <v>81</v>
      </c>
      <c r="S823" s="23">
        <f t="shared" si="102"/>
        <v>16</v>
      </c>
      <c r="T823" s="22">
        <v>34</v>
      </c>
      <c r="U823" s="22">
        <v>19</v>
      </c>
      <c r="V823" s="24">
        <v>0</v>
      </c>
      <c r="W823" s="24" t="str">
        <f t="shared" si="103"/>
        <v>Calma</v>
      </c>
      <c r="X823" s="24" t="s">
        <v>60</v>
      </c>
      <c r="Y823" s="24">
        <f t="shared" si="100"/>
        <v>292.5</v>
      </c>
      <c r="Z823" s="25">
        <v>0</v>
      </c>
      <c r="AA823" s="25">
        <f t="shared" si="99"/>
        <v>0</v>
      </c>
      <c r="AB823" s="25">
        <f t="shared" si="104"/>
        <v>0</v>
      </c>
      <c r="AC823" s="25">
        <v>0</v>
      </c>
      <c r="AD823" s="26">
        <v>0</v>
      </c>
      <c r="AN823" s="98" t="s">
        <v>115</v>
      </c>
    </row>
    <row r="824" spans="1:40">
      <c r="A824" s="17">
        <v>43277</v>
      </c>
      <c r="B824" s="18">
        <v>0.33333333333333298</v>
      </c>
      <c r="C824" s="18">
        <v>0.625</v>
      </c>
      <c r="D824" s="19">
        <v>30</v>
      </c>
      <c r="E824" s="19">
        <v>24</v>
      </c>
      <c r="F824" s="19">
        <v>30</v>
      </c>
      <c r="G824" s="5">
        <f>INDEX('Carta Psicrométrica'!B$3:AO$49,MATCH(datos!F824,'Carta Psicrométrica'!A$3:A$49,0),MATCH(datos!E824,'Carta Psicrométrica'!B$2:AO$2,0))</f>
        <v>0</v>
      </c>
      <c r="H824" s="20">
        <v>42</v>
      </c>
      <c r="I824" s="20">
        <v>21</v>
      </c>
      <c r="J824" s="6">
        <v>1018</v>
      </c>
      <c r="K824" s="6">
        <f t="shared" si="101"/>
        <v>763.5</v>
      </c>
      <c r="L824" s="21">
        <v>34</v>
      </c>
      <c r="M824" s="21">
        <v>36</v>
      </c>
      <c r="N824" s="21">
        <v>36</v>
      </c>
      <c r="O824" s="21">
        <v>34</v>
      </c>
      <c r="P824" s="21">
        <v>30</v>
      </c>
      <c r="Q824" s="22">
        <v>81</v>
      </c>
      <c r="R824" s="22">
        <v>64</v>
      </c>
      <c r="S824" s="23">
        <f t="shared" si="102"/>
        <v>17</v>
      </c>
      <c r="T824" s="22">
        <v>38</v>
      </c>
      <c r="U824" s="22">
        <v>19</v>
      </c>
      <c r="V824" s="24">
        <v>1</v>
      </c>
      <c r="W824" s="24" t="str">
        <f t="shared" si="103"/>
        <v>Ventolina</v>
      </c>
      <c r="X824" s="24" t="s">
        <v>59</v>
      </c>
      <c r="Y824" s="24">
        <f t="shared" si="100"/>
        <v>45</v>
      </c>
      <c r="Z824" s="25">
        <v>0</v>
      </c>
      <c r="AA824" s="25">
        <f t="shared" si="99"/>
        <v>0</v>
      </c>
      <c r="AB824" s="25">
        <f t="shared" si="104"/>
        <v>0</v>
      </c>
      <c r="AC824" s="25">
        <v>0</v>
      </c>
      <c r="AD824" s="26">
        <v>0</v>
      </c>
      <c r="AN824" s="98" t="s">
        <v>115</v>
      </c>
    </row>
    <row r="825" spans="1:40">
      <c r="A825" s="17">
        <v>43278</v>
      </c>
      <c r="B825" s="18">
        <v>0.33333333333333298</v>
      </c>
      <c r="C825" s="18">
        <v>0.625</v>
      </c>
      <c r="D825" s="19">
        <v>29</v>
      </c>
      <c r="E825" s="19">
        <v>22</v>
      </c>
      <c r="F825" s="19">
        <v>29</v>
      </c>
      <c r="G825" s="5">
        <f>INDEX('Carta Psicrométrica'!B$3:AO$49,MATCH(datos!F825,'Carta Psicrométrica'!A$3:A$49,0),MATCH(datos!E825,'Carta Psicrométrica'!B$2:AO$2,0))</f>
        <v>0</v>
      </c>
      <c r="H825" s="20">
        <v>45</v>
      </c>
      <c r="I825" s="20">
        <v>25</v>
      </c>
      <c r="J825" s="6">
        <v>1018</v>
      </c>
      <c r="K825" s="6">
        <f t="shared" si="101"/>
        <v>763.5</v>
      </c>
      <c r="L825" s="21">
        <v>35</v>
      </c>
      <c r="M825" s="21">
        <v>36</v>
      </c>
      <c r="N825" s="21">
        <v>36</v>
      </c>
      <c r="O825" s="21">
        <v>34</v>
      </c>
      <c r="P825" s="21">
        <v>30</v>
      </c>
      <c r="Q825" s="22">
        <v>64</v>
      </c>
      <c r="R825" s="22">
        <v>56</v>
      </c>
      <c r="S825" s="23">
        <f t="shared" si="102"/>
        <v>8</v>
      </c>
      <c r="T825" s="22">
        <v>38</v>
      </c>
      <c r="U825" s="22">
        <v>20</v>
      </c>
      <c r="V825" s="24">
        <v>0</v>
      </c>
      <c r="W825" s="24" t="str">
        <f t="shared" si="103"/>
        <v>Calma</v>
      </c>
      <c r="X825" s="24" t="s">
        <v>56</v>
      </c>
      <c r="Y825" s="24">
        <f t="shared" si="100"/>
        <v>67.5</v>
      </c>
      <c r="Z825" s="25">
        <v>0</v>
      </c>
      <c r="AA825" s="25">
        <f t="shared" si="99"/>
        <v>0</v>
      </c>
      <c r="AB825" s="25">
        <f t="shared" si="104"/>
        <v>0</v>
      </c>
      <c r="AC825" s="25">
        <v>0</v>
      </c>
      <c r="AD825" s="26">
        <v>1</v>
      </c>
      <c r="AE825" s="26" t="s">
        <v>89</v>
      </c>
      <c r="AN825" s="98" t="s">
        <v>115</v>
      </c>
    </row>
    <row r="826" spans="1:40">
      <c r="A826" s="17">
        <v>43279</v>
      </c>
      <c r="B826" s="18">
        <v>0.33333333333333298</v>
      </c>
      <c r="C826" s="18">
        <v>0.625</v>
      </c>
      <c r="D826" s="19">
        <v>29</v>
      </c>
      <c r="E826" s="19">
        <v>23</v>
      </c>
      <c r="F826" s="19">
        <v>30</v>
      </c>
      <c r="G826" s="5">
        <f>INDEX('Carta Psicrométrica'!B$3:AO$49,MATCH(datos!F826,'Carta Psicrométrica'!A$3:A$49,0),MATCH(datos!E826,'Carta Psicrométrica'!B$2:AO$2,0))</f>
        <v>0</v>
      </c>
      <c r="H826" s="20">
        <v>45</v>
      </c>
      <c r="I826" s="20">
        <v>31</v>
      </c>
      <c r="J826" s="6">
        <v>1017</v>
      </c>
      <c r="K826" s="6">
        <f t="shared" si="101"/>
        <v>762.75</v>
      </c>
      <c r="L826" s="21">
        <v>35</v>
      </c>
      <c r="M826" s="21">
        <v>36</v>
      </c>
      <c r="N826" s="21">
        <v>36</v>
      </c>
      <c r="O826" s="21">
        <v>35</v>
      </c>
      <c r="P826" s="21">
        <v>30</v>
      </c>
      <c r="Q826" s="22">
        <v>56</v>
      </c>
      <c r="R826" s="22">
        <v>43</v>
      </c>
      <c r="S826" s="23">
        <f t="shared" si="102"/>
        <v>13</v>
      </c>
      <c r="T826" s="22">
        <v>38</v>
      </c>
      <c r="U826" s="22">
        <v>20</v>
      </c>
      <c r="V826" s="24">
        <v>3</v>
      </c>
      <c r="W826" s="24" t="str">
        <f t="shared" si="103"/>
        <v>Brisa Leve</v>
      </c>
      <c r="X826" s="24" t="s">
        <v>63</v>
      </c>
      <c r="Y826" s="24">
        <f t="shared" si="100"/>
        <v>112.5</v>
      </c>
      <c r="Z826" s="25">
        <v>0</v>
      </c>
      <c r="AA826" s="25">
        <f t="shared" si="99"/>
        <v>0</v>
      </c>
      <c r="AB826" s="25">
        <f t="shared" si="104"/>
        <v>0</v>
      </c>
      <c r="AC826" s="25">
        <v>0</v>
      </c>
      <c r="AD826" s="26">
        <v>1</v>
      </c>
      <c r="AE826" s="26" t="s">
        <v>89</v>
      </c>
      <c r="AN826" s="98" t="s">
        <v>115</v>
      </c>
    </row>
    <row r="827" spans="1:40">
      <c r="A827" s="17">
        <v>43280</v>
      </c>
      <c r="B827" s="18">
        <v>0.33333333333333298</v>
      </c>
      <c r="C827" s="18">
        <v>0.625</v>
      </c>
      <c r="D827" s="19">
        <v>27</v>
      </c>
      <c r="E827" s="19">
        <v>22</v>
      </c>
      <c r="F827" s="19">
        <v>20</v>
      </c>
      <c r="G827" s="5">
        <f>INDEX('Carta Psicrométrica'!B$3:AO$49,MATCH(datos!F827,'Carta Psicrométrica'!A$3:A$49,0),MATCH(datos!E827,'Carta Psicrométrica'!B$2:AO$2,0))</f>
        <v>0</v>
      </c>
      <c r="H827" s="20">
        <v>44</v>
      </c>
      <c r="I827" s="20">
        <v>27</v>
      </c>
      <c r="J827" s="6">
        <v>1016</v>
      </c>
      <c r="K827" s="6">
        <f t="shared" si="101"/>
        <v>762</v>
      </c>
      <c r="L827" s="21">
        <v>35</v>
      </c>
      <c r="M827" s="21">
        <v>36</v>
      </c>
      <c r="N827" s="21">
        <v>36</v>
      </c>
      <c r="O827" s="21">
        <v>35</v>
      </c>
      <c r="P827" s="21">
        <v>30</v>
      </c>
      <c r="Q827" s="45">
        <v>43</v>
      </c>
      <c r="R827" s="22">
        <v>30</v>
      </c>
      <c r="S827" s="23">
        <f t="shared" si="102"/>
        <v>13</v>
      </c>
      <c r="T827" s="22">
        <v>38</v>
      </c>
      <c r="U827" s="22">
        <v>20</v>
      </c>
      <c r="V827" s="24">
        <v>2</v>
      </c>
      <c r="W827" s="24" t="str">
        <f t="shared" si="103"/>
        <v>Brisa Suave</v>
      </c>
      <c r="X827" s="24" t="s">
        <v>49</v>
      </c>
      <c r="Y827" s="24">
        <f t="shared" si="100"/>
        <v>247.5</v>
      </c>
      <c r="Z827" s="25">
        <v>0</v>
      </c>
      <c r="AA827" s="25">
        <f t="shared" si="99"/>
        <v>0</v>
      </c>
      <c r="AB827" s="25">
        <f t="shared" si="104"/>
        <v>0</v>
      </c>
      <c r="AC827" s="25">
        <v>0</v>
      </c>
      <c r="AD827" s="46">
        <v>8</v>
      </c>
      <c r="AE827" s="26" t="s">
        <v>87</v>
      </c>
      <c r="AN827" s="98" t="s">
        <v>115</v>
      </c>
    </row>
    <row r="828" spans="1:40">
      <c r="A828" s="17">
        <v>43281</v>
      </c>
      <c r="B828" s="18">
        <v>0.33333333333333298</v>
      </c>
      <c r="C828" s="18">
        <v>0.625</v>
      </c>
      <c r="D828" s="19">
        <v>24</v>
      </c>
      <c r="E828" s="19">
        <v>21</v>
      </c>
      <c r="F828" s="19">
        <v>25</v>
      </c>
      <c r="G828" s="5">
        <f>INDEX('Carta Psicrométrica'!B$3:AO$49,MATCH(datos!F828,'Carta Psicrométrica'!A$3:A$49,0),MATCH(datos!E828,'Carta Psicrométrica'!B$2:AO$2,0))</f>
        <v>0</v>
      </c>
      <c r="H828" s="20">
        <v>38</v>
      </c>
      <c r="I828" s="20">
        <v>22</v>
      </c>
      <c r="J828" s="6">
        <v>1016</v>
      </c>
      <c r="K828" s="6">
        <f t="shared" si="101"/>
        <v>762</v>
      </c>
      <c r="L828" s="21">
        <v>31</v>
      </c>
      <c r="M828" s="21">
        <v>34</v>
      </c>
      <c r="N828" s="21">
        <v>35</v>
      </c>
      <c r="O828" s="21">
        <v>34</v>
      </c>
      <c r="P828" s="21">
        <v>30</v>
      </c>
      <c r="Q828" s="22">
        <v>134</v>
      </c>
      <c r="R828" s="22">
        <v>124</v>
      </c>
      <c r="S828" s="23">
        <f t="shared" si="102"/>
        <v>10</v>
      </c>
      <c r="T828" s="22">
        <v>29</v>
      </c>
      <c r="U828" s="22">
        <v>20</v>
      </c>
      <c r="V828" s="24">
        <v>5</v>
      </c>
      <c r="W828" s="24" t="str">
        <f t="shared" si="103"/>
        <v>Brisa Fresca</v>
      </c>
      <c r="X828" s="24" t="s">
        <v>49</v>
      </c>
      <c r="Y828" s="24">
        <f t="shared" si="100"/>
        <v>247.5</v>
      </c>
      <c r="Z828" s="25">
        <v>0</v>
      </c>
      <c r="AA828" s="25">
        <f t="shared" si="99"/>
        <v>0</v>
      </c>
      <c r="AB828" s="25">
        <f t="shared" si="104"/>
        <v>0</v>
      </c>
      <c r="AC828" s="25">
        <v>0</v>
      </c>
      <c r="AD828" s="46">
        <v>4</v>
      </c>
      <c r="AE828" s="26" t="s">
        <v>112</v>
      </c>
      <c r="AN828" s="98" t="s">
        <v>115</v>
      </c>
    </row>
    <row r="829" spans="1:40">
      <c r="A829" s="17">
        <v>43282</v>
      </c>
      <c r="B829" s="18">
        <v>0.33333333333333298</v>
      </c>
      <c r="C829" s="18">
        <v>0.625</v>
      </c>
      <c r="D829" s="19">
        <v>26</v>
      </c>
      <c r="E829" s="19">
        <v>20</v>
      </c>
      <c r="F829" s="19">
        <v>27</v>
      </c>
      <c r="G829" s="5">
        <f>INDEX('Carta Psicrométrica'!B$3:AO$49,MATCH(datos!F829,'Carta Psicrométrica'!A$3:A$49,0),MATCH(datos!E829,'Carta Psicrométrica'!B$2:AO$2,0))</f>
        <v>0</v>
      </c>
      <c r="H829" s="20">
        <v>37</v>
      </c>
      <c r="I829" s="20">
        <v>22</v>
      </c>
      <c r="J829" s="6">
        <v>1018</v>
      </c>
      <c r="K829" s="6">
        <f t="shared" si="101"/>
        <v>763.5</v>
      </c>
      <c r="L829" s="21">
        <v>31</v>
      </c>
      <c r="M829" s="21">
        <v>34</v>
      </c>
      <c r="N829" s="21">
        <v>34</v>
      </c>
      <c r="O829" s="21">
        <v>33</v>
      </c>
      <c r="P829" s="21">
        <v>30</v>
      </c>
      <c r="Q829" s="22">
        <v>124</v>
      </c>
      <c r="R829" s="22">
        <v>112</v>
      </c>
      <c r="S829" s="23">
        <f t="shared" si="102"/>
        <v>12</v>
      </c>
      <c r="T829" s="22">
        <v>34</v>
      </c>
      <c r="U829" s="22">
        <v>19</v>
      </c>
      <c r="V829" s="24">
        <v>5</v>
      </c>
      <c r="W829" s="24" t="str">
        <f t="shared" si="103"/>
        <v>Brisa Fresca</v>
      </c>
      <c r="X829" s="24" t="s">
        <v>58</v>
      </c>
      <c r="Y829" s="24">
        <f t="shared" si="100"/>
        <v>270</v>
      </c>
      <c r="Z829" s="25">
        <v>0</v>
      </c>
      <c r="AA829" s="25">
        <f t="shared" si="99"/>
        <v>0</v>
      </c>
      <c r="AB829" s="25">
        <f t="shared" si="104"/>
        <v>0</v>
      </c>
      <c r="AC829" s="25">
        <v>0</v>
      </c>
      <c r="AD829" s="46">
        <v>1</v>
      </c>
      <c r="AE829" s="26" t="s">
        <v>76</v>
      </c>
      <c r="AN829" s="98" t="s">
        <v>115</v>
      </c>
    </row>
    <row r="830" spans="1:40">
      <c r="A830" s="17">
        <v>43283</v>
      </c>
      <c r="B830" s="18">
        <v>0.33333333333333298</v>
      </c>
      <c r="C830" s="18">
        <v>0.625</v>
      </c>
      <c r="D830" s="19">
        <v>27</v>
      </c>
      <c r="E830" s="19">
        <v>20</v>
      </c>
      <c r="F830" s="19">
        <v>28</v>
      </c>
      <c r="G830" s="5">
        <f>INDEX('Carta Psicrométrica'!B$3:AO$49,MATCH(datos!F830,'Carta Psicrométrica'!A$3:A$49,0),MATCH(datos!E830,'Carta Psicrométrica'!B$2:AO$2,0))</f>
        <v>0</v>
      </c>
      <c r="H830" s="20">
        <v>42</v>
      </c>
      <c r="I830" s="20">
        <v>24</v>
      </c>
      <c r="J830" s="6">
        <v>1018</v>
      </c>
      <c r="K830" s="6">
        <f t="shared" si="101"/>
        <v>763.5</v>
      </c>
      <c r="L830" s="21">
        <v>33</v>
      </c>
      <c r="M830" s="21">
        <v>35</v>
      </c>
      <c r="N830" s="21">
        <v>35</v>
      </c>
      <c r="O830" s="21">
        <v>33</v>
      </c>
      <c r="P830" s="21">
        <v>30</v>
      </c>
      <c r="Q830" s="22">
        <v>112</v>
      </c>
      <c r="R830" s="22">
        <v>97</v>
      </c>
      <c r="S830" s="23">
        <f t="shared" si="102"/>
        <v>15</v>
      </c>
      <c r="T830" s="22">
        <v>37</v>
      </c>
      <c r="U830" s="22">
        <v>20</v>
      </c>
      <c r="V830" s="24">
        <v>0</v>
      </c>
      <c r="W830" s="24" t="str">
        <f t="shared" si="103"/>
        <v>Calma</v>
      </c>
      <c r="X830" s="24" t="s">
        <v>58</v>
      </c>
      <c r="Y830" s="24">
        <f t="shared" si="100"/>
        <v>270</v>
      </c>
      <c r="Z830" s="25">
        <v>0</v>
      </c>
      <c r="AA830" s="25">
        <f t="shared" si="99"/>
        <v>0</v>
      </c>
      <c r="AB830" s="25">
        <f t="shared" si="104"/>
        <v>0</v>
      </c>
      <c r="AC830" s="25">
        <v>0</v>
      </c>
      <c r="AD830" s="46">
        <v>7</v>
      </c>
      <c r="AE830" s="26" t="s">
        <v>189</v>
      </c>
      <c r="AN830" s="98" t="s">
        <v>115</v>
      </c>
    </row>
    <row r="831" spans="1:40">
      <c r="A831" s="17">
        <v>43284</v>
      </c>
      <c r="B831" s="18">
        <v>0.33333333333333298</v>
      </c>
      <c r="C831" s="18">
        <v>0.625</v>
      </c>
      <c r="D831" s="19">
        <v>28</v>
      </c>
      <c r="E831" s="19">
        <v>22</v>
      </c>
      <c r="F831" s="19">
        <v>29</v>
      </c>
      <c r="G831" s="5">
        <f>INDEX('Carta Psicrométrica'!B$3:AO$49,MATCH(datos!F831,'Carta Psicrométrica'!A$3:A$49,0),MATCH(datos!E831,'Carta Psicrométrica'!B$2:AO$2,0))</f>
        <v>0</v>
      </c>
      <c r="H831" s="20">
        <v>41</v>
      </c>
      <c r="I831" s="20">
        <v>25</v>
      </c>
      <c r="J831" s="6">
        <v>1020</v>
      </c>
      <c r="K831" s="6">
        <f t="shared" si="101"/>
        <v>765</v>
      </c>
      <c r="L831" s="21">
        <v>33</v>
      </c>
      <c r="M831" s="21">
        <v>35</v>
      </c>
      <c r="N831" s="21">
        <v>35</v>
      </c>
      <c r="O831" s="21">
        <v>33</v>
      </c>
      <c r="P831" s="21">
        <v>30</v>
      </c>
      <c r="Q831" s="45">
        <v>97</v>
      </c>
      <c r="R831" s="22">
        <v>85</v>
      </c>
      <c r="S831" s="23">
        <f t="shared" si="102"/>
        <v>12</v>
      </c>
      <c r="T831" s="22">
        <v>33</v>
      </c>
      <c r="U831" s="22">
        <v>21</v>
      </c>
      <c r="V831" s="24">
        <v>1</v>
      </c>
      <c r="W831" s="24" t="str">
        <f t="shared" si="103"/>
        <v>Ventolina</v>
      </c>
      <c r="X831" s="24" t="s">
        <v>47</v>
      </c>
      <c r="Y831" s="24">
        <f t="shared" si="100"/>
        <v>315</v>
      </c>
      <c r="Z831" s="25">
        <v>0</v>
      </c>
      <c r="AA831" s="25">
        <f t="shared" si="99"/>
        <v>0</v>
      </c>
      <c r="AB831" s="25">
        <f t="shared" si="104"/>
        <v>0</v>
      </c>
      <c r="AC831" s="25">
        <v>0</v>
      </c>
      <c r="AD831" s="46">
        <v>7</v>
      </c>
      <c r="AE831" s="26" t="s">
        <v>87</v>
      </c>
      <c r="AN831" s="98" t="s">
        <v>115</v>
      </c>
    </row>
    <row r="832" spans="1:40">
      <c r="A832" s="17">
        <v>43285</v>
      </c>
      <c r="B832" s="18">
        <v>0.33333333333333298</v>
      </c>
      <c r="C832" s="18">
        <v>0.625</v>
      </c>
      <c r="D832" s="19">
        <v>28</v>
      </c>
      <c r="E832" s="19">
        <v>22</v>
      </c>
      <c r="F832" s="19">
        <v>30</v>
      </c>
      <c r="G832" s="5">
        <f>INDEX('Carta Psicrométrica'!B$3:AO$49,MATCH(datos!F832,'Carta Psicrométrica'!A$3:A$49,0),MATCH(datos!E832,'Carta Psicrométrica'!B$2:AO$2,0))</f>
        <v>0</v>
      </c>
      <c r="H832" s="20">
        <v>41</v>
      </c>
      <c r="I832" s="20">
        <v>28</v>
      </c>
      <c r="J832" s="6">
        <v>1019</v>
      </c>
      <c r="K832" s="6">
        <f t="shared" si="101"/>
        <v>764.25</v>
      </c>
      <c r="L832" s="21">
        <v>34</v>
      </c>
      <c r="M832" s="21">
        <v>35</v>
      </c>
      <c r="N832" s="21">
        <v>35</v>
      </c>
      <c r="O832" s="21">
        <v>33</v>
      </c>
      <c r="P832" s="21">
        <v>30</v>
      </c>
      <c r="Q832" s="22">
        <v>85</v>
      </c>
      <c r="R832" s="22">
        <v>72</v>
      </c>
      <c r="S832" s="23">
        <f t="shared" si="102"/>
        <v>13</v>
      </c>
      <c r="T832" s="22">
        <v>34</v>
      </c>
      <c r="U832" s="22">
        <v>22</v>
      </c>
      <c r="V832" s="24">
        <v>4</v>
      </c>
      <c r="W832" s="24" t="str">
        <f t="shared" si="103"/>
        <v>Brisa Moderada</v>
      </c>
      <c r="X832" s="24" t="s">
        <v>65</v>
      </c>
      <c r="Y832" s="24">
        <f t="shared" si="100"/>
        <v>135.5</v>
      </c>
      <c r="Z832" s="25">
        <v>0</v>
      </c>
      <c r="AA832" s="25">
        <f t="shared" si="99"/>
        <v>0</v>
      </c>
      <c r="AB832" s="25">
        <f t="shared" si="104"/>
        <v>0</v>
      </c>
      <c r="AC832" s="25">
        <v>0</v>
      </c>
      <c r="AD832" s="26">
        <v>7</v>
      </c>
      <c r="AE832" s="26" t="s">
        <v>93</v>
      </c>
      <c r="AN832" s="98" t="s">
        <v>115</v>
      </c>
    </row>
    <row r="833" spans="1:40">
      <c r="A833" s="17">
        <v>43286</v>
      </c>
      <c r="B833" s="18">
        <v>0.33333333333333298</v>
      </c>
      <c r="C833" s="18">
        <v>0.625</v>
      </c>
      <c r="D833" s="19">
        <v>30</v>
      </c>
      <c r="E833" s="19">
        <v>23</v>
      </c>
      <c r="F833" s="19">
        <v>30</v>
      </c>
      <c r="G833" s="5">
        <f>INDEX('Carta Psicrométrica'!B$3:AO$49,MATCH(datos!F833,'Carta Psicrométrica'!A$3:A$49,0),MATCH(datos!E833,'Carta Psicrométrica'!B$2:AO$2,0))</f>
        <v>0</v>
      </c>
      <c r="H833" s="20">
        <v>43</v>
      </c>
      <c r="I833" s="20">
        <v>27</v>
      </c>
      <c r="J833" s="6">
        <v>1020</v>
      </c>
      <c r="K833" s="6">
        <f t="shared" si="101"/>
        <v>765</v>
      </c>
      <c r="L833" s="21">
        <v>35</v>
      </c>
      <c r="M833" s="21">
        <v>36</v>
      </c>
      <c r="N833" s="21">
        <v>36</v>
      </c>
      <c r="O833" s="21">
        <v>33</v>
      </c>
      <c r="P833" s="21">
        <v>30</v>
      </c>
      <c r="Q833" s="22">
        <v>72</v>
      </c>
      <c r="R833" s="22">
        <v>59</v>
      </c>
      <c r="S833" s="23">
        <f t="shared" si="102"/>
        <v>13</v>
      </c>
      <c r="T833" s="22">
        <v>39</v>
      </c>
      <c r="U833" s="22">
        <v>22</v>
      </c>
      <c r="V833" s="24">
        <v>2</v>
      </c>
      <c r="W833" s="24" t="str">
        <f t="shared" si="103"/>
        <v>Brisa Suave</v>
      </c>
      <c r="X833" s="24" t="s">
        <v>63</v>
      </c>
      <c r="Y833" s="24">
        <f t="shared" si="100"/>
        <v>112.5</v>
      </c>
      <c r="Z833" s="25">
        <v>0</v>
      </c>
      <c r="AA833" s="25">
        <f t="shared" si="99"/>
        <v>0</v>
      </c>
      <c r="AB833" s="25">
        <f t="shared" si="104"/>
        <v>0</v>
      </c>
      <c r="AC833" s="25">
        <v>0</v>
      </c>
      <c r="AD833" s="46">
        <v>1</v>
      </c>
      <c r="AE833" s="26" t="s">
        <v>93</v>
      </c>
      <c r="AN833" s="98" t="s">
        <v>115</v>
      </c>
    </row>
    <row r="834" spans="1:40">
      <c r="A834" s="17">
        <v>43287</v>
      </c>
      <c r="B834" s="18">
        <v>0.33333333333333298</v>
      </c>
      <c r="C834" s="18">
        <v>0.625</v>
      </c>
      <c r="D834" s="19">
        <v>24</v>
      </c>
      <c r="E834" s="19">
        <v>22</v>
      </c>
      <c r="F834" s="19">
        <v>26</v>
      </c>
      <c r="G834" s="5">
        <f>INDEX('Carta Psicrométrica'!B$3:AO$49,MATCH(datos!F834,'Carta Psicrométrica'!A$3:A$49,0),MATCH(datos!E834,'Carta Psicrométrica'!B$2:AO$2,0))</f>
        <v>0</v>
      </c>
      <c r="H834" s="20">
        <v>38</v>
      </c>
      <c r="I834" s="20">
        <v>24</v>
      </c>
      <c r="J834" s="6">
        <v>1022</v>
      </c>
      <c r="K834" s="6">
        <f t="shared" si="101"/>
        <v>766.5</v>
      </c>
      <c r="L834" s="21">
        <v>33</v>
      </c>
      <c r="M834" s="21">
        <v>34</v>
      </c>
      <c r="N834" s="21">
        <v>35</v>
      </c>
      <c r="O834" s="21">
        <v>34</v>
      </c>
      <c r="P834" s="21">
        <v>30</v>
      </c>
      <c r="Q834" s="22">
        <v>59</v>
      </c>
      <c r="R834" s="22">
        <v>50</v>
      </c>
      <c r="S834" s="23">
        <f t="shared" si="102"/>
        <v>9</v>
      </c>
      <c r="T834" s="22">
        <v>34</v>
      </c>
      <c r="U834" s="22">
        <v>19</v>
      </c>
      <c r="V834" s="24">
        <v>2</v>
      </c>
      <c r="W834" s="24" t="str">
        <f t="shared" si="103"/>
        <v>Brisa Suave</v>
      </c>
      <c r="X834" s="24" t="s">
        <v>51</v>
      </c>
      <c r="Y834" s="24">
        <f t="shared" si="100"/>
        <v>90</v>
      </c>
      <c r="Z834" s="25">
        <v>0</v>
      </c>
      <c r="AA834" s="25">
        <f t="shared" si="99"/>
        <v>0</v>
      </c>
      <c r="AB834" s="25">
        <f t="shared" si="104"/>
        <v>0</v>
      </c>
      <c r="AC834" s="25">
        <v>0</v>
      </c>
      <c r="AD834" s="46">
        <v>1</v>
      </c>
      <c r="AE834" s="26" t="s">
        <v>78</v>
      </c>
      <c r="AN834" s="98" t="s">
        <v>115</v>
      </c>
    </row>
    <row r="835" spans="1:40">
      <c r="A835" s="17">
        <v>43288</v>
      </c>
      <c r="B835" s="18">
        <v>0.33333333333333298</v>
      </c>
      <c r="C835" s="18">
        <v>0.625</v>
      </c>
      <c r="D835" s="19">
        <v>26</v>
      </c>
      <c r="E835" s="19">
        <v>23</v>
      </c>
      <c r="F835" s="19">
        <v>27</v>
      </c>
      <c r="G835" s="5">
        <f>INDEX('Carta Psicrométrica'!B$3:AO$49,MATCH(datos!F835,'Carta Psicrométrica'!A$3:A$49,0),MATCH(datos!E835,'Carta Psicrométrica'!B$2:AO$2,0))</f>
        <v>0</v>
      </c>
      <c r="H835" s="20">
        <v>37</v>
      </c>
      <c r="I835" s="20">
        <v>25</v>
      </c>
      <c r="J835" s="6">
        <v>1026</v>
      </c>
      <c r="K835" s="6">
        <f t="shared" si="101"/>
        <v>769.5</v>
      </c>
      <c r="L835" s="21">
        <v>33</v>
      </c>
      <c r="M835" s="21">
        <v>35</v>
      </c>
      <c r="N835" s="21">
        <v>35</v>
      </c>
      <c r="O835" s="21">
        <v>34</v>
      </c>
      <c r="P835" s="21">
        <v>30</v>
      </c>
      <c r="Q835" s="22">
        <v>124</v>
      </c>
      <c r="R835" s="22">
        <v>115</v>
      </c>
      <c r="S835" s="23">
        <f t="shared" si="102"/>
        <v>9</v>
      </c>
      <c r="T835" s="22">
        <v>34</v>
      </c>
      <c r="U835" s="22">
        <v>23</v>
      </c>
      <c r="V835" s="24">
        <v>3</v>
      </c>
      <c r="W835" s="24" t="str">
        <f t="shared" si="103"/>
        <v>Brisa Leve</v>
      </c>
      <c r="X835" s="24" t="s">
        <v>56</v>
      </c>
      <c r="Y835" s="24">
        <f t="shared" si="100"/>
        <v>67.5</v>
      </c>
      <c r="Z835" s="25">
        <v>0</v>
      </c>
      <c r="AA835" s="25">
        <f t="shared" si="99"/>
        <v>0</v>
      </c>
      <c r="AB835" s="25">
        <f t="shared" si="104"/>
        <v>0</v>
      </c>
      <c r="AC835" s="25">
        <v>0</v>
      </c>
      <c r="AD835" s="26">
        <v>5</v>
      </c>
      <c r="AE835" s="26" t="s">
        <v>93</v>
      </c>
      <c r="AN835" s="98" t="s">
        <v>115</v>
      </c>
    </row>
    <row r="836" spans="1:40">
      <c r="A836" s="17">
        <v>43289</v>
      </c>
      <c r="B836" s="18">
        <v>0.33333333333333298</v>
      </c>
      <c r="C836" s="18">
        <v>0.625</v>
      </c>
      <c r="D836" s="19">
        <v>25</v>
      </c>
      <c r="E836" s="19">
        <v>23</v>
      </c>
      <c r="F836" s="19">
        <v>25</v>
      </c>
      <c r="G836" s="5">
        <f>INDEX('Carta Psicrométrica'!B$3:AO$49,MATCH(datos!F836,'Carta Psicrométrica'!A$3:A$49,0),MATCH(datos!E836,'Carta Psicrométrica'!B$2:AO$2,0))</f>
        <v>0</v>
      </c>
      <c r="H836" s="20">
        <v>37</v>
      </c>
      <c r="I836" s="20">
        <v>22</v>
      </c>
      <c r="J836" s="6">
        <v>1026</v>
      </c>
      <c r="K836" s="6">
        <f t="shared" si="101"/>
        <v>769.5</v>
      </c>
      <c r="L836" s="21">
        <v>30</v>
      </c>
      <c r="M836" s="21">
        <v>33</v>
      </c>
      <c r="N836" s="21">
        <v>34</v>
      </c>
      <c r="O836" s="21">
        <v>33</v>
      </c>
      <c r="P836" s="21">
        <v>30</v>
      </c>
      <c r="Q836" s="22">
        <v>115</v>
      </c>
      <c r="R836" s="22">
        <v>108</v>
      </c>
      <c r="S836" s="23">
        <f t="shared" si="102"/>
        <v>7</v>
      </c>
      <c r="T836" s="22">
        <v>34</v>
      </c>
      <c r="U836" s="22">
        <v>21</v>
      </c>
      <c r="V836" s="24">
        <v>2</v>
      </c>
      <c r="W836" s="24" t="str">
        <f t="shared" si="103"/>
        <v>Brisa Suave</v>
      </c>
      <c r="X836" s="24" t="s">
        <v>56</v>
      </c>
      <c r="Y836" s="24">
        <f t="shared" si="100"/>
        <v>67.5</v>
      </c>
      <c r="Z836" s="25">
        <v>0</v>
      </c>
      <c r="AA836" s="25">
        <f t="shared" si="99"/>
        <v>0</v>
      </c>
      <c r="AB836" s="25">
        <f t="shared" si="104"/>
        <v>0</v>
      </c>
      <c r="AC836" s="25">
        <v>0</v>
      </c>
      <c r="AD836" s="46">
        <v>4</v>
      </c>
      <c r="AE836" s="26" t="s">
        <v>93</v>
      </c>
      <c r="AN836" s="98" t="s">
        <v>115</v>
      </c>
    </row>
    <row r="837" spans="1:40">
      <c r="A837" s="17">
        <v>43290</v>
      </c>
      <c r="B837" s="18">
        <v>0.33333333333333298</v>
      </c>
      <c r="C837" s="18">
        <v>0.625</v>
      </c>
      <c r="D837" s="19">
        <v>24</v>
      </c>
      <c r="E837" s="19">
        <v>22</v>
      </c>
      <c r="F837" s="19">
        <v>26</v>
      </c>
      <c r="G837" s="5">
        <f>INDEX('Carta Psicrométrica'!B$3:AO$49,MATCH(datos!F837,'Carta Psicrométrica'!A$3:A$49,0),MATCH(datos!E837,'Carta Psicrométrica'!B$2:AO$2,0))</f>
        <v>0</v>
      </c>
      <c r="H837" s="20">
        <v>36</v>
      </c>
      <c r="I837" s="20">
        <v>25</v>
      </c>
      <c r="J837" s="6">
        <v>1024</v>
      </c>
      <c r="K837" s="6">
        <f t="shared" si="101"/>
        <v>768</v>
      </c>
      <c r="L837" s="21">
        <v>32</v>
      </c>
      <c r="M837" s="21">
        <v>33</v>
      </c>
      <c r="N837" s="21">
        <v>34</v>
      </c>
      <c r="O837" s="21">
        <v>33</v>
      </c>
      <c r="P837" s="21">
        <v>30</v>
      </c>
      <c r="Q837" s="22">
        <v>108</v>
      </c>
      <c r="R837" s="22">
        <v>101</v>
      </c>
      <c r="S837" s="23">
        <f t="shared" si="102"/>
        <v>7</v>
      </c>
      <c r="T837" s="22">
        <v>34</v>
      </c>
      <c r="U837" s="22">
        <v>21</v>
      </c>
      <c r="V837" s="24">
        <v>1</v>
      </c>
      <c r="W837" s="24" t="str">
        <f t="shared" si="103"/>
        <v>Ventolina</v>
      </c>
      <c r="X837" s="24" t="s">
        <v>63</v>
      </c>
      <c r="Y837" s="24">
        <f t="shared" si="100"/>
        <v>112.5</v>
      </c>
      <c r="Z837" s="25">
        <v>0</v>
      </c>
      <c r="AA837" s="25">
        <f t="shared" si="99"/>
        <v>0</v>
      </c>
      <c r="AB837" s="25">
        <f t="shared" si="104"/>
        <v>0</v>
      </c>
      <c r="AC837" s="25">
        <v>0</v>
      </c>
      <c r="AD837" s="46">
        <v>8</v>
      </c>
      <c r="AE837" s="26" t="s">
        <v>190</v>
      </c>
      <c r="AN837" s="98" t="s">
        <v>115</v>
      </c>
    </row>
    <row r="838" spans="1:40">
      <c r="A838" s="17">
        <v>43291</v>
      </c>
      <c r="B838" s="18">
        <v>0.33333333333333298</v>
      </c>
      <c r="C838" s="18">
        <v>0.625</v>
      </c>
      <c r="D838" s="19">
        <v>23</v>
      </c>
      <c r="E838" s="19">
        <v>24</v>
      </c>
      <c r="F838" s="19">
        <v>24</v>
      </c>
      <c r="G838" s="5">
        <f>INDEX('Carta Psicrométrica'!B$3:AO$49,MATCH(datos!F838,'Carta Psicrométrica'!A$3:A$49,0),MATCH(datos!E838,'Carta Psicrométrica'!B$2:AO$2,0))</f>
        <v>0</v>
      </c>
      <c r="H838" s="20">
        <v>34</v>
      </c>
      <c r="I838" s="20">
        <v>23</v>
      </c>
      <c r="J838" s="6">
        <v>1024</v>
      </c>
      <c r="K838" s="6">
        <f t="shared" si="101"/>
        <v>768</v>
      </c>
      <c r="L838" s="21">
        <v>31</v>
      </c>
      <c r="M838" s="21">
        <v>33</v>
      </c>
      <c r="N838" s="21">
        <v>34</v>
      </c>
      <c r="O838" s="21">
        <v>33</v>
      </c>
      <c r="P838" s="21">
        <v>30</v>
      </c>
      <c r="Q838" s="22">
        <v>101</v>
      </c>
      <c r="R838" s="22">
        <v>94</v>
      </c>
      <c r="S838" s="23">
        <f t="shared" si="102"/>
        <v>7</v>
      </c>
      <c r="T838" s="22">
        <v>30</v>
      </c>
      <c r="U838" s="22">
        <v>22</v>
      </c>
      <c r="V838" s="24">
        <v>2</v>
      </c>
      <c r="W838" s="24" t="str">
        <f t="shared" si="103"/>
        <v>Brisa Suave</v>
      </c>
      <c r="X838" s="24" t="s">
        <v>56</v>
      </c>
      <c r="Y838" s="24">
        <f t="shared" si="100"/>
        <v>67.5</v>
      </c>
      <c r="Z838" s="25">
        <v>0</v>
      </c>
      <c r="AA838" s="25">
        <f t="shared" si="99"/>
        <v>0</v>
      </c>
      <c r="AB838" s="25">
        <f t="shared" si="104"/>
        <v>0</v>
      </c>
      <c r="AC838" s="25">
        <v>0</v>
      </c>
      <c r="AD838" s="46">
        <v>7</v>
      </c>
      <c r="AE838" s="26" t="s">
        <v>83</v>
      </c>
      <c r="AN838" s="98" t="s">
        <v>115</v>
      </c>
    </row>
    <row r="839" spans="1:40">
      <c r="A839" s="17">
        <v>43292</v>
      </c>
      <c r="B839" s="18">
        <v>0.33333333333333298</v>
      </c>
      <c r="C839" s="18">
        <v>0.625</v>
      </c>
      <c r="D839" s="19">
        <v>22</v>
      </c>
      <c r="E839" s="19">
        <v>22</v>
      </c>
      <c r="F839" s="19">
        <v>24</v>
      </c>
      <c r="G839" s="5">
        <f>INDEX('Carta Psicrométrica'!B$3:AO$49,MATCH(datos!F839,'Carta Psicrométrica'!A$3:A$49,0),MATCH(datos!E839,'Carta Psicrométrica'!B$2:AO$2,0))</f>
        <v>0</v>
      </c>
      <c r="H839" s="20">
        <v>36</v>
      </c>
      <c r="I839" s="20">
        <v>22</v>
      </c>
      <c r="J839" s="6">
        <v>1023</v>
      </c>
      <c r="K839" s="6">
        <f t="shared" si="101"/>
        <v>767.25</v>
      </c>
      <c r="L839" s="21">
        <v>32</v>
      </c>
      <c r="M839" s="21">
        <v>34</v>
      </c>
      <c r="N839" s="21">
        <v>34</v>
      </c>
      <c r="O839" s="21">
        <v>33</v>
      </c>
      <c r="P839" s="21">
        <v>30</v>
      </c>
      <c r="Q839" s="22">
        <v>94</v>
      </c>
      <c r="R839" s="22">
        <v>86</v>
      </c>
      <c r="S839" s="23">
        <f t="shared" si="102"/>
        <v>8</v>
      </c>
      <c r="T839" s="22">
        <v>35</v>
      </c>
      <c r="U839" s="22">
        <v>21</v>
      </c>
      <c r="V839" s="24">
        <v>1</v>
      </c>
      <c r="W839" s="24" t="str">
        <f t="shared" si="103"/>
        <v>Ventolina</v>
      </c>
      <c r="X839" s="24" t="s">
        <v>56</v>
      </c>
      <c r="Y839" s="24">
        <f t="shared" si="100"/>
        <v>67.5</v>
      </c>
      <c r="Z839" s="25">
        <v>0</v>
      </c>
      <c r="AA839" s="25">
        <f t="shared" si="99"/>
        <v>0</v>
      </c>
      <c r="AB839" s="25">
        <f t="shared" si="104"/>
        <v>0</v>
      </c>
      <c r="AC839" s="25">
        <v>0</v>
      </c>
      <c r="AD839" s="46">
        <v>7</v>
      </c>
      <c r="AE839" s="26" t="s">
        <v>83</v>
      </c>
      <c r="AN839" s="98" t="s">
        <v>115</v>
      </c>
    </row>
    <row r="840" spans="1:40">
      <c r="A840" s="17">
        <v>43293</v>
      </c>
      <c r="B840" s="18">
        <v>0.33333333333333298</v>
      </c>
      <c r="C840" s="18">
        <v>0.625</v>
      </c>
      <c r="D840" s="19">
        <v>23</v>
      </c>
      <c r="E840" s="19">
        <v>22</v>
      </c>
      <c r="F840" s="19">
        <v>24</v>
      </c>
      <c r="G840" s="5">
        <f>INDEX('Carta Psicrométrica'!B$3:AO$49,MATCH(datos!F840,'Carta Psicrométrica'!A$3:A$49,0),MATCH(datos!E840,'Carta Psicrométrica'!B$2:AO$2,0))</f>
        <v>0</v>
      </c>
      <c r="H840" s="20">
        <v>31</v>
      </c>
      <c r="I840" s="20">
        <v>23</v>
      </c>
      <c r="J840" s="6">
        <v>1022</v>
      </c>
      <c r="K840" s="6">
        <f t="shared" si="101"/>
        <v>766.5</v>
      </c>
      <c r="L840" s="21">
        <v>32</v>
      </c>
      <c r="M840" s="21">
        <v>33</v>
      </c>
      <c r="N840" s="21">
        <v>34</v>
      </c>
      <c r="O840" s="21">
        <v>33</v>
      </c>
      <c r="P840" s="21">
        <v>30</v>
      </c>
      <c r="Q840" s="22">
        <v>86</v>
      </c>
      <c r="R840" s="22">
        <v>79</v>
      </c>
      <c r="S840" s="23">
        <f t="shared" si="102"/>
        <v>7</v>
      </c>
      <c r="T840" s="22">
        <v>35</v>
      </c>
      <c r="U840" s="22">
        <v>23</v>
      </c>
      <c r="V840" s="24">
        <v>1</v>
      </c>
      <c r="W840" s="24" t="str">
        <f t="shared" si="103"/>
        <v>Ventolina</v>
      </c>
      <c r="X840" s="24" t="s">
        <v>58</v>
      </c>
      <c r="Y840" s="24">
        <f t="shared" si="100"/>
        <v>270</v>
      </c>
      <c r="Z840" s="25">
        <v>0</v>
      </c>
      <c r="AA840" s="25">
        <f t="shared" si="99"/>
        <v>0</v>
      </c>
      <c r="AB840" s="25">
        <f t="shared" si="104"/>
        <v>0</v>
      </c>
      <c r="AC840" s="25">
        <v>0</v>
      </c>
      <c r="AD840" s="26">
        <v>6</v>
      </c>
      <c r="AE840" s="26" t="s">
        <v>93</v>
      </c>
      <c r="AN840" s="98" t="s">
        <v>115</v>
      </c>
    </row>
    <row r="841" spans="1:40">
      <c r="A841" s="17">
        <v>43294</v>
      </c>
      <c r="B841" s="18">
        <v>0.33333333333333298</v>
      </c>
      <c r="C841" s="18">
        <v>0.625</v>
      </c>
      <c r="D841" s="19">
        <v>24</v>
      </c>
      <c r="E841" s="19">
        <v>22</v>
      </c>
      <c r="F841" s="19">
        <v>26</v>
      </c>
      <c r="G841" s="5">
        <f>INDEX('Carta Psicrométrica'!B$3:AO$49,MATCH(datos!F841,'Carta Psicrométrica'!A$3:A$49,0),MATCH(datos!E841,'Carta Psicrométrica'!B$2:AO$2,0))</f>
        <v>0</v>
      </c>
      <c r="H841" s="20">
        <v>36</v>
      </c>
      <c r="I841" s="20">
        <v>24</v>
      </c>
      <c r="J841" s="6">
        <v>1022</v>
      </c>
      <c r="K841" s="6">
        <f t="shared" si="101"/>
        <v>766.5</v>
      </c>
      <c r="L841" s="21">
        <v>31</v>
      </c>
      <c r="M841" s="21">
        <v>33</v>
      </c>
      <c r="N841" s="21">
        <v>33</v>
      </c>
      <c r="O841" s="21">
        <v>33</v>
      </c>
      <c r="P841" s="21">
        <v>30</v>
      </c>
      <c r="Q841" s="22">
        <v>118</v>
      </c>
      <c r="R841" s="22">
        <v>113</v>
      </c>
      <c r="S841" s="23">
        <f t="shared" si="102"/>
        <v>5</v>
      </c>
      <c r="T841" s="22">
        <v>34</v>
      </c>
      <c r="U841" s="22">
        <v>21</v>
      </c>
      <c r="V841" s="24">
        <v>3</v>
      </c>
      <c r="W841" s="24" t="str">
        <f t="shared" si="103"/>
        <v>Brisa Leve</v>
      </c>
      <c r="X841" s="24" t="s">
        <v>58</v>
      </c>
      <c r="Y841" s="24">
        <f t="shared" si="100"/>
        <v>270</v>
      </c>
      <c r="Z841" s="25">
        <v>0</v>
      </c>
      <c r="AA841" s="25">
        <f t="shared" si="99"/>
        <v>0</v>
      </c>
      <c r="AB841" s="25">
        <f t="shared" si="104"/>
        <v>0</v>
      </c>
      <c r="AC841" s="25">
        <v>0</v>
      </c>
      <c r="AD841" s="26">
        <v>7</v>
      </c>
      <c r="AE841" s="26" t="s">
        <v>93</v>
      </c>
      <c r="AN841" s="98" t="s">
        <v>115</v>
      </c>
    </row>
    <row r="842" spans="1:40">
      <c r="A842" s="17">
        <v>43295</v>
      </c>
      <c r="B842" s="18">
        <v>0.33333333333333298</v>
      </c>
      <c r="C842" s="18">
        <v>0.625</v>
      </c>
      <c r="D842" s="19">
        <v>22</v>
      </c>
      <c r="E842" s="19">
        <v>22</v>
      </c>
      <c r="F842" s="19">
        <v>24</v>
      </c>
      <c r="G842" s="5">
        <f>INDEX('Carta Psicrométrica'!B$3:AO$49,MATCH(datos!F842,'Carta Psicrométrica'!A$3:A$49,0),MATCH(datos!E842,'Carta Psicrométrica'!B$2:AO$2,0))</f>
        <v>0</v>
      </c>
      <c r="H842" s="20">
        <v>38</v>
      </c>
      <c r="I842" s="20">
        <v>21</v>
      </c>
      <c r="J842" s="6">
        <v>1021</v>
      </c>
      <c r="K842" s="6">
        <f t="shared" si="101"/>
        <v>765.75</v>
      </c>
      <c r="L842" s="21">
        <v>26</v>
      </c>
      <c r="M842" s="21">
        <v>27</v>
      </c>
      <c r="N842" s="21">
        <v>36</v>
      </c>
      <c r="O842" s="21">
        <v>32</v>
      </c>
      <c r="P842" s="21">
        <v>30</v>
      </c>
      <c r="Q842" s="22">
        <v>113</v>
      </c>
      <c r="R842" s="22">
        <v>137</v>
      </c>
      <c r="S842" s="23">
        <f t="shared" si="102"/>
        <v>11.560000000000002</v>
      </c>
      <c r="T842" s="22">
        <v>34</v>
      </c>
      <c r="U842" s="22">
        <v>21</v>
      </c>
      <c r="V842" s="24">
        <v>1</v>
      </c>
      <c r="W842" s="24" t="str">
        <f t="shared" si="103"/>
        <v>Ventolina</v>
      </c>
      <c r="X842" s="24" t="s">
        <v>90</v>
      </c>
      <c r="Y842" s="24">
        <f t="shared" si="100"/>
        <v>202.5</v>
      </c>
      <c r="Z842" s="25">
        <v>1.4</v>
      </c>
      <c r="AA842" s="25">
        <f t="shared" si="99"/>
        <v>1.45669</v>
      </c>
      <c r="AB842" s="25">
        <f t="shared" si="104"/>
        <v>35.559999999999995</v>
      </c>
      <c r="AC842" s="25">
        <v>37</v>
      </c>
      <c r="AD842" s="26">
        <v>8</v>
      </c>
      <c r="AE842" s="26" t="s">
        <v>83</v>
      </c>
      <c r="AN842" s="98" t="s">
        <v>115</v>
      </c>
    </row>
    <row r="843" spans="1:40">
      <c r="A843" s="17">
        <v>43296</v>
      </c>
      <c r="B843" s="18">
        <v>0.33333333333333298</v>
      </c>
      <c r="C843" s="18">
        <v>0.625</v>
      </c>
      <c r="D843" s="19">
        <v>27</v>
      </c>
      <c r="E843" s="19">
        <v>23</v>
      </c>
      <c r="F843" s="19">
        <v>27</v>
      </c>
      <c r="G843" s="5">
        <f>INDEX('Carta Psicrométrica'!B$3:AO$49,MATCH(datos!F843,'Carta Psicrométrica'!A$3:A$49,0),MATCH(datos!E843,'Carta Psicrométrica'!B$2:AO$2,0))</f>
        <v>0</v>
      </c>
      <c r="H843" s="20">
        <v>36</v>
      </c>
      <c r="I843" s="20">
        <v>24</v>
      </c>
      <c r="J843" s="6">
        <v>1020</v>
      </c>
      <c r="K843" s="6">
        <f t="shared" si="101"/>
        <v>765</v>
      </c>
      <c r="L843" s="21">
        <v>27</v>
      </c>
      <c r="M843" s="21">
        <v>29</v>
      </c>
      <c r="N843" s="21">
        <v>30</v>
      </c>
      <c r="O843" s="21">
        <v>31</v>
      </c>
      <c r="P843" s="21">
        <v>30</v>
      </c>
      <c r="Q843" s="22">
        <v>137</v>
      </c>
      <c r="R843" s="22">
        <v>132</v>
      </c>
      <c r="S843" s="23">
        <f t="shared" si="102"/>
        <v>5</v>
      </c>
      <c r="T843" s="22">
        <v>34</v>
      </c>
      <c r="U843" s="22">
        <v>21</v>
      </c>
      <c r="V843" s="24">
        <v>2</v>
      </c>
      <c r="W843" s="24" t="str">
        <f t="shared" si="103"/>
        <v>Brisa Suave</v>
      </c>
      <c r="X843" s="24" t="s">
        <v>90</v>
      </c>
      <c r="Y843" s="24">
        <f t="shared" si="100"/>
        <v>202.5</v>
      </c>
      <c r="Z843" s="25">
        <v>0</v>
      </c>
      <c r="AA843" s="25">
        <f t="shared" si="99"/>
        <v>0</v>
      </c>
      <c r="AB843" s="25">
        <f t="shared" si="104"/>
        <v>0</v>
      </c>
      <c r="AC843" s="25">
        <v>0</v>
      </c>
      <c r="AD843" s="46">
        <v>4</v>
      </c>
      <c r="AE843" s="26" t="s">
        <v>74</v>
      </c>
      <c r="AN843" s="98" t="s">
        <v>115</v>
      </c>
    </row>
    <row r="844" spans="1:40">
      <c r="A844" s="17">
        <v>43297</v>
      </c>
      <c r="B844" s="18">
        <v>0.33333333333333298</v>
      </c>
      <c r="C844" s="18">
        <v>0.625</v>
      </c>
      <c r="D844" s="19">
        <v>25</v>
      </c>
      <c r="E844" s="19">
        <v>23</v>
      </c>
      <c r="F844" s="19">
        <v>25</v>
      </c>
      <c r="G844" s="5">
        <f>INDEX('Carta Psicrométrica'!B$3:AO$49,MATCH(datos!F844,'Carta Psicrométrica'!A$3:A$49,0),MATCH(datos!E844,'Carta Psicrométrica'!B$2:AO$2,0))</f>
        <v>0</v>
      </c>
      <c r="H844" s="20">
        <v>37</v>
      </c>
      <c r="I844" s="20">
        <v>22</v>
      </c>
      <c r="J844" s="6">
        <v>1019</v>
      </c>
      <c r="K844" s="6">
        <f t="shared" si="101"/>
        <v>764.25</v>
      </c>
      <c r="L844" s="21">
        <v>27</v>
      </c>
      <c r="M844" s="21">
        <v>28</v>
      </c>
      <c r="N844" s="21">
        <v>30</v>
      </c>
      <c r="O844" s="21">
        <v>29</v>
      </c>
      <c r="P844" s="21">
        <v>29</v>
      </c>
      <c r="Q844" s="22">
        <v>132</v>
      </c>
      <c r="R844" s="22">
        <v>132</v>
      </c>
      <c r="S844" s="23">
        <f t="shared" si="102"/>
        <v>6.6039999999999992</v>
      </c>
      <c r="T844" s="22">
        <v>35</v>
      </c>
      <c r="U844" s="22">
        <v>22</v>
      </c>
      <c r="V844" s="24">
        <v>2</v>
      </c>
      <c r="W844" s="24" t="str">
        <f t="shared" si="103"/>
        <v>Brisa Suave</v>
      </c>
      <c r="X844" s="24" t="s">
        <v>49</v>
      </c>
      <c r="Y844" s="24">
        <f t="shared" si="100"/>
        <v>247.5</v>
      </c>
      <c r="Z844" s="25">
        <v>0.26</v>
      </c>
      <c r="AA844" s="25">
        <f t="shared" si="99"/>
        <v>0.23622000000000001</v>
      </c>
      <c r="AB844" s="25">
        <f t="shared" si="104"/>
        <v>6.6040000000000001</v>
      </c>
      <c r="AC844" s="47">
        <v>6</v>
      </c>
      <c r="AD844" s="46">
        <v>1</v>
      </c>
      <c r="AE844" s="26" t="s">
        <v>76</v>
      </c>
      <c r="AN844" s="98" t="s">
        <v>115</v>
      </c>
    </row>
    <row r="845" spans="1:40">
      <c r="A845" s="17">
        <v>43298</v>
      </c>
      <c r="B845" s="18">
        <v>0.33333333333333298</v>
      </c>
      <c r="C845" s="18">
        <v>0.625</v>
      </c>
      <c r="D845" s="19">
        <v>25</v>
      </c>
      <c r="E845" s="19">
        <v>23</v>
      </c>
      <c r="F845" s="19">
        <v>25</v>
      </c>
      <c r="G845" s="5">
        <f>INDEX('Carta Psicrométrica'!B$3:AO$49,MATCH(datos!F845,'Carta Psicrométrica'!A$3:A$49,0),MATCH(datos!E845,'Carta Psicrométrica'!B$2:AO$2,0))</f>
        <v>0</v>
      </c>
      <c r="H845" s="20">
        <v>35</v>
      </c>
      <c r="I845" s="20">
        <v>22</v>
      </c>
      <c r="J845" s="6">
        <v>1020</v>
      </c>
      <c r="K845" s="6">
        <f t="shared" si="101"/>
        <v>765</v>
      </c>
      <c r="L845" s="21">
        <v>26</v>
      </c>
      <c r="M845" s="21">
        <v>27</v>
      </c>
      <c r="N845" s="21">
        <v>28</v>
      </c>
      <c r="O845" s="21">
        <v>29</v>
      </c>
      <c r="P845" s="21">
        <v>29</v>
      </c>
      <c r="Q845" s="22">
        <v>132</v>
      </c>
      <c r="R845" s="22">
        <v>128</v>
      </c>
      <c r="S845" s="23">
        <f t="shared" si="102"/>
        <v>19.239999999999995</v>
      </c>
      <c r="T845" s="22">
        <v>35</v>
      </c>
      <c r="U845" s="22">
        <v>22</v>
      </c>
      <c r="V845" s="24">
        <v>1</v>
      </c>
      <c r="W845" s="24" t="str">
        <f t="shared" si="103"/>
        <v>Ventolina</v>
      </c>
      <c r="X845" s="24" t="s">
        <v>51</v>
      </c>
      <c r="Y845" s="24">
        <f t="shared" si="100"/>
        <v>90</v>
      </c>
      <c r="Z845" s="47">
        <v>0.6</v>
      </c>
      <c r="AA845" s="47">
        <f t="shared" si="99"/>
        <v>0.59055000000000002</v>
      </c>
      <c r="AB845" s="47">
        <f t="shared" si="104"/>
        <v>15.239999999999998</v>
      </c>
      <c r="AC845" s="47">
        <v>15</v>
      </c>
      <c r="AD845" s="26">
        <v>0</v>
      </c>
      <c r="AN845" s="98" t="s">
        <v>115</v>
      </c>
    </row>
    <row r="846" spans="1:40">
      <c r="A846" s="17">
        <v>43299</v>
      </c>
      <c r="B846" s="18">
        <v>0.33333333333333298</v>
      </c>
      <c r="C846" s="18">
        <v>0.625</v>
      </c>
      <c r="D846" s="19">
        <v>27</v>
      </c>
      <c r="E846" s="19">
        <v>24</v>
      </c>
      <c r="F846" s="19">
        <v>28</v>
      </c>
      <c r="G846" s="5">
        <f>INDEX('Carta Psicrométrica'!B$3:AO$49,MATCH(datos!F846,'Carta Psicrométrica'!A$3:A$49,0),MATCH(datos!E846,'Carta Psicrométrica'!B$2:AO$2,0))</f>
        <v>0</v>
      </c>
      <c r="H846" s="20">
        <v>37</v>
      </c>
      <c r="I846" s="20">
        <v>22</v>
      </c>
      <c r="J846" s="6">
        <v>1020</v>
      </c>
      <c r="K846" s="6">
        <f t="shared" si="101"/>
        <v>765</v>
      </c>
      <c r="L846" s="21">
        <v>27</v>
      </c>
      <c r="M846" s="21">
        <v>29</v>
      </c>
      <c r="N846" s="21">
        <v>30</v>
      </c>
      <c r="O846" s="21">
        <v>30</v>
      </c>
      <c r="P846" s="21">
        <v>29</v>
      </c>
      <c r="Q846" s="22">
        <v>128</v>
      </c>
      <c r="R846" s="22">
        <v>120</v>
      </c>
      <c r="S846" s="23">
        <f t="shared" si="102"/>
        <v>8</v>
      </c>
      <c r="T846" s="22">
        <v>39</v>
      </c>
      <c r="U846" s="22">
        <v>21</v>
      </c>
      <c r="V846" s="24">
        <v>1</v>
      </c>
      <c r="W846" s="24" t="str">
        <f t="shared" si="103"/>
        <v>Ventolina</v>
      </c>
      <c r="X846" s="24" t="s">
        <v>51</v>
      </c>
      <c r="Y846" s="24">
        <f t="shared" si="100"/>
        <v>90</v>
      </c>
      <c r="Z846" s="25">
        <v>0</v>
      </c>
      <c r="AA846" s="25">
        <f t="shared" si="99"/>
        <v>0</v>
      </c>
      <c r="AB846" s="25">
        <f t="shared" si="104"/>
        <v>0</v>
      </c>
      <c r="AC846" s="25">
        <v>0</v>
      </c>
      <c r="AD846" s="26">
        <v>0</v>
      </c>
      <c r="AN846" s="98" t="s">
        <v>115</v>
      </c>
    </row>
    <row r="847" spans="1:40">
      <c r="A847" s="17">
        <v>43300</v>
      </c>
      <c r="B847" s="18">
        <v>0.33333333333333298</v>
      </c>
      <c r="C847" s="18">
        <v>0.625</v>
      </c>
      <c r="D847" s="19">
        <v>29</v>
      </c>
      <c r="E847" s="19">
        <v>24</v>
      </c>
      <c r="F847" s="19">
        <v>29</v>
      </c>
      <c r="G847" s="5">
        <f>INDEX('Carta Psicrométrica'!B$3:AO$49,MATCH(datos!F847,'Carta Psicrométrica'!A$3:A$49,0),MATCH(datos!E847,'Carta Psicrométrica'!B$2:AO$2,0))</f>
        <v>0</v>
      </c>
      <c r="H847" s="20">
        <v>41</v>
      </c>
      <c r="I847" s="20">
        <v>27</v>
      </c>
      <c r="J847" s="6">
        <v>1020</v>
      </c>
      <c r="K847" s="6">
        <f t="shared" si="101"/>
        <v>765</v>
      </c>
      <c r="L847" s="21">
        <v>29</v>
      </c>
      <c r="M847" s="21">
        <v>31</v>
      </c>
      <c r="N847" s="21">
        <v>31</v>
      </c>
      <c r="O847" s="21">
        <v>30</v>
      </c>
      <c r="P847" s="21">
        <v>29</v>
      </c>
      <c r="Q847" s="22">
        <v>120</v>
      </c>
      <c r="R847" s="22">
        <v>110</v>
      </c>
      <c r="S847" s="23">
        <f t="shared" si="102"/>
        <v>10</v>
      </c>
      <c r="T847" s="22">
        <v>39</v>
      </c>
      <c r="U847" s="22">
        <v>22</v>
      </c>
      <c r="V847" s="24">
        <v>3</v>
      </c>
      <c r="W847" s="24" t="str">
        <f t="shared" si="103"/>
        <v>Brisa Leve</v>
      </c>
      <c r="X847" s="24" t="s">
        <v>58</v>
      </c>
      <c r="Y847" s="24">
        <f t="shared" si="100"/>
        <v>270</v>
      </c>
      <c r="Z847" s="25">
        <v>0</v>
      </c>
      <c r="AA847" s="25">
        <f t="shared" si="99"/>
        <v>0</v>
      </c>
      <c r="AB847" s="25">
        <f t="shared" si="104"/>
        <v>0</v>
      </c>
      <c r="AC847" s="25">
        <v>0</v>
      </c>
      <c r="AD847" s="46">
        <v>1</v>
      </c>
      <c r="AE847" s="26" t="s">
        <v>81</v>
      </c>
      <c r="AN847" s="98" t="s">
        <v>115</v>
      </c>
    </row>
    <row r="848" spans="1:40">
      <c r="A848" s="17">
        <v>43301</v>
      </c>
      <c r="B848" s="18">
        <v>0.33333333333333298</v>
      </c>
      <c r="C848" s="18">
        <v>0.625</v>
      </c>
      <c r="D848" s="19">
        <v>29</v>
      </c>
      <c r="E848" s="19">
        <v>24</v>
      </c>
      <c r="F848" s="19">
        <v>29</v>
      </c>
      <c r="G848" s="5">
        <f>INDEX('Carta Psicrométrica'!B$3:AO$49,MATCH(datos!F848,'Carta Psicrométrica'!A$3:A$49,0),MATCH(datos!E848,'Carta Psicrométrica'!B$2:AO$2,0))</f>
        <v>0</v>
      </c>
      <c r="H848" s="20">
        <v>43</v>
      </c>
      <c r="I848" s="20">
        <v>27</v>
      </c>
      <c r="J848" s="6">
        <v>1020</v>
      </c>
      <c r="K848" s="6">
        <f t="shared" si="101"/>
        <v>765</v>
      </c>
      <c r="L848" s="21">
        <v>31</v>
      </c>
      <c r="M848" s="21">
        <v>32</v>
      </c>
      <c r="N848" s="21">
        <v>32</v>
      </c>
      <c r="O848" s="21">
        <v>30</v>
      </c>
      <c r="P848" s="21">
        <v>28</v>
      </c>
      <c r="Q848" s="22">
        <v>110</v>
      </c>
      <c r="R848" s="22">
        <v>99</v>
      </c>
      <c r="S848" s="23">
        <f t="shared" si="102"/>
        <v>11</v>
      </c>
      <c r="T848" s="22">
        <v>39</v>
      </c>
      <c r="U848" s="22">
        <v>22</v>
      </c>
      <c r="V848" s="24">
        <v>1</v>
      </c>
      <c r="W848" s="24" t="str">
        <f t="shared" si="103"/>
        <v>Ventolina</v>
      </c>
      <c r="X848" s="24" t="s">
        <v>59</v>
      </c>
      <c r="Y848" s="24">
        <f t="shared" si="100"/>
        <v>45</v>
      </c>
      <c r="Z848" s="25">
        <v>0</v>
      </c>
      <c r="AA848" s="25">
        <f t="shared" si="99"/>
        <v>0</v>
      </c>
      <c r="AB848" s="25">
        <f t="shared" si="104"/>
        <v>0</v>
      </c>
      <c r="AC848" s="25">
        <v>0</v>
      </c>
      <c r="AD848" s="46">
        <v>1</v>
      </c>
      <c r="AE848" s="26" t="s">
        <v>93</v>
      </c>
      <c r="AN848" s="98" t="s">
        <v>115</v>
      </c>
    </row>
    <row r="849" spans="1:40">
      <c r="A849" s="17">
        <v>43302</v>
      </c>
      <c r="B849" s="18">
        <v>0.33333333333333298</v>
      </c>
      <c r="C849" s="18">
        <v>0.625</v>
      </c>
      <c r="D849" s="19">
        <v>28</v>
      </c>
      <c r="E849" s="19">
        <v>24</v>
      </c>
      <c r="F849" s="19">
        <v>29</v>
      </c>
      <c r="G849" s="5">
        <f>INDEX('Carta Psicrométrica'!B$3:AO$49,MATCH(datos!F849,'Carta Psicrométrica'!A$3:A$49,0),MATCH(datos!E849,'Carta Psicrométrica'!B$2:AO$2,0))</f>
        <v>0</v>
      </c>
      <c r="H849" s="20">
        <v>42</v>
      </c>
      <c r="I849" s="20">
        <v>26</v>
      </c>
      <c r="J849" s="6">
        <v>1019</v>
      </c>
      <c r="K849" s="6">
        <f t="shared" si="101"/>
        <v>764.25</v>
      </c>
      <c r="L849" s="21">
        <v>31</v>
      </c>
      <c r="M849" s="21">
        <v>33</v>
      </c>
      <c r="N849" s="21">
        <v>33</v>
      </c>
      <c r="O849" s="21">
        <v>31</v>
      </c>
      <c r="P849" s="21">
        <v>28</v>
      </c>
      <c r="Q849" s="22">
        <v>99</v>
      </c>
      <c r="R849" s="22">
        <v>90</v>
      </c>
      <c r="S849" s="23">
        <f t="shared" si="102"/>
        <v>9</v>
      </c>
      <c r="T849" s="22">
        <v>29</v>
      </c>
      <c r="U849" s="22">
        <v>23</v>
      </c>
      <c r="V849" s="24">
        <v>2</v>
      </c>
      <c r="W849" s="24" t="str">
        <f t="shared" si="103"/>
        <v>Brisa Suave</v>
      </c>
      <c r="X849" s="24" t="s">
        <v>59</v>
      </c>
      <c r="Y849" s="24">
        <f t="shared" si="100"/>
        <v>45</v>
      </c>
      <c r="Z849" s="25">
        <v>0</v>
      </c>
      <c r="AA849" s="25">
        <f t="shared" si="99"/>
        <v>0</v>
      </c>
      <c r="AB849" s="25">
        <f t="shared" si="104"/>
        <v>0</v>
      </c>
      <c r="AC849" s="25">
        <v>0</v>
      </c>
      <c r="AD849" s="46">
        <v>2</v>
      </c>
      <c r="AE849" s="26" t="s">
        <v>89</v>
      </c>
      <c r="AN849" s="98" t="s">
        <v>115</v>
      </c>
    </row>
    <row r="850" spans="1:40">
      <c r="A850" s="17">
        <v>43303</v>
      </c>
      <c r="B850" s="18">
        <v>0.33333333333333298</v>
      </c>
      <c r="C850" s="18">
        <v>0.625</v>
      </c>
      <c r="D850" s="19">
        <v>29</v>
      </c>
      <c r="E850" s="19">
        <v>24</v>
      </c>
      <c r="F850" s="19">
        <v>29</v>
      </c>
      <c r="G850" s="5">
        <f>INDEX('Carta Psicrométrica'!B$3:AO$49,MATCH(datos!F850,'Carta Psicrométrica'!A$3:A$49,0),MATCH(datos!E850,'Carta Psicrométrica'!B$2:AO$2,0))</f>
        <v>0</v>
      </c>
      <c r="H850" s="20">
        <v>42</v>
      </c>
      <c r="I850" s="20">
        <v>25</v>
      </c>
      <c r="J850" s="6">
        <v>1020</v>
      </c>
      <c r="K850" s="6">
        <f t="shared" si="101"/>
        <v>765</v>
      </c>
      <c r="L850" s="21">
        <v>31</v>
      </c>
      <c r="M850" s="21">
        <v>34</v>
      </c>
      <c r="N850" s="21">
        <v>33</v>
      </c>
      <c r="O850" s="21">
        <v>32</v>
      </c>
      <c r="P850" s="21">
        <v>29</v>
      </c>
      <c r="Q850" s="22">
        <v>90</v>
      </c>
      <c r="R850" s="22">
        <v>81</v>
      </c>
      <c r="S850" s="23">
        <f t="shared" si="102"/>
        <v>9</v>
      </c>
      <c r="T850" s="22">
        <v>40</v>
      </c>
      <c r="U850" s="22">
        <v>23</v>
      </c>
      <c r="V850" s="24">
        <v>0</v>
      </c>
      <c r="W850" s="24" t="str">
        <f t="shared" si="103"/>
        <v>Calma</v>
      </c>
      <c r="X850" s="24" t="s">
        <v>56</v>
      </c>
      <c r="Y850" s="24">
        <f t="shared" si="100"/>
        <v>67.5</v>
      </c>
      <c r="Z850" s="25">
        <v>0</v>
      </c>
      <c r="AA850" s="25">
        <f t="shared" si="99"/>
        <v>0</v>
      </c>
      <c r="AB850" s="25">
        <f t="shared" si="104"/>
        <v>0</v>
      </c>
      <c r="AC850" s="25">
        <v>0</v>
      </c>
      <c r="AD850" s="26">
        <v>0</v>
      </c>
      <c r="AN850" s="98" t="s">
        <v>115</v>
      </c>
    </row>
    <row r="851" spans="1:40">
      <c r="A851" s="17">
        <v>43304</v>
      </c>
      <c r="B851" s="18">
        <v>0.33333333333333298</v>
      </c>
      <c r="C851" s="18">
        <v>0.625</v>
      </c>
      <c r="D851" s="19">
        <v>29</v>
      </c>
      <c r="E851" s="19">
        <v>22</v>
      </c>
      <c r="F851" s="19">
        <v>29</v>
      </c>
      <c r="G851" s="5">
        <f>INDEX('Carta Psicrométrica'!B$3:AO$49,MATCH(datos!F851,'Carta Psicrométrica'!A$3:A$49,0),MATCH(datos!E851,'Carta Psicrométrica'!B$2:AO$2,0))</f>
        <v>0</v>
      </c>
      <c r="H851" s="20">
        <v>44</v>
      </c>
      <c r="I851" s="20">
        <v>25</v>
      </c>
      <c r="J851" s="6">
        <v>1020</v>
      </c>
      <c r="K851" s="6">
        <f t="shared" si="101"/>
        <v>765</v>
      </c>
      <c r="L851" s="21">
        <v>32</v>
      </c>
      <c r="M851" s="21">
        <v>34</v>
      </c>
      <c r="N851" s="21">
        <v>34</v>
      </c>
      <c r="O851" s="21">
        <v>31</v>
      </c>
      <c r="P851" s="21">
        <v>29</v>
      </c>
      <c r="Q851" s="22">
        <v>81</v>
      </c>
      <c r="R851" s="22">
        <v>71</v>
      </c>
      <c r="S851" s="23">
        <f t="shared" si="102"/>
        <v>10</v>
      </c>
      <c r="T851" s="22">
        <v>39</v>
      </c>
      <c r="U851" s="22">
        <v>23</v>
      </c>
      <c r="V851" s="24">
        <v>0</v>
      </c>
      <c r="W851" s="24" t="str">
        <f t="shared" si="103"/>
        <v>Calma</v>
      </c>
      <c r="X851" s="24" t="s">
        <v>59</v>
      </c>
      <c r="Y851" s="24">
        <f t="shared" si="100"/>
        <v>45</v>
      </c>
      <c r="Z851" s="25">
        <v>0</v>
      </c>
      <c r="AA851" s="25">
        <f t="shared" si="99"/>
        <v>0</v>
      </c>
      <c r="AB851" s="25">
        <f t="shared" si="104"/>
        <v>0</v>
      </c>
      <c r="AC851" s="25">
        <v>0</v>
      </c>
      <c r="AD851" s="26">
        <v>0</v>
      </c>
      <c r="AN851" s="98" t="s">
        <v>115</v>
      </c>
    </row>
    <row r="852" spans="1:40">
      <c r="A852" s="17">
        <v>43305</v>
      </c>
      <c r="B852" s="18">
        <v>0.33333333333333298</v>
      </c>
      <c r="C852" s="18">
        <v>0.625</v>
      </c>
      <c r="D852" s="19">
        <v>26</v>
      </c>
      <c r="E852" s="19">
        <v>23</v>
      </c>
      <c r="F852" s="19">
        <v>27</v>
      </c>
      <c r="G852" s="5">
        <f>INDEX('Carta Psicrométrica'!B$3:AO$49,MATCH(datos!F852,'Carta Psicrométrica'!A$3:A$49,0),MATCH(datos!E852,'Carta Psicrométrica'!B$2:AO$2,0))</f>
        <v>0</v>
      </c>
      <c r="H852" s="20">
        <v>44</v>
      </c>
      <c r="I852" s="20">
        <v>26</v>
      </c>
      <c r="J852" s="6">
        <v>1020</v>
      </c>
      <c r="K852" s="6">
        <f t="shared" si="101"/>
        <v>765</v>
      </c>
      <c r="L852" s="21">
        <v>32</v>
      </c>
      <c r="M852" s="21">
        <v>33</v>
      </c>
      <c r="N852" s="21">
        <v>34</v>
      </c>
      <c r="O852" s="21">
        <v>33</v>
      </c>
      <c r="P852" s="21">
        <v>29</v>
      </c>
      <c r="Q852" s="22">
        <v>71</v>
      </c>
      <c r="R852" s="22">
        <v>60</v>
      </c>
      <c r="S852" s="23">
        <f t="shared" si="102"/>
        <v>11</v>
      </c>
      <c r="T852" s="22">
        <v>38</v>
      </c>
      <c r="U852" s="22">
        <v>21</v>
      </c>
      <c r="V852" s="24">
        <v>5</v>
      </c>
      <c r="W852" s="24" t="str">
        <f t="shared" si="103"/>
        <v>Brisa Fresca</v>
      </c>
      <c r="X852" s="24" t="s">
        <v>56</v>
      </c>
      <c r="Y852" s="24">
        <f t="shared" si="100"/>
        <v>67.5</v>
      </c>
      <c r="Z852" s="25">
        <v>0</v>
      </c>
      <c r="AA852" s="25">
        <f t="shared" si="99"/>
        <v>0</v>
      </c>
      <c r="AB852" s="25">
        <f t="shared" si="104"/>
        <v>0</v>
      </c>
      <c r="AC852" s="25">
        <v>0</v>
      </c>
      <c r="AD852" s="46">
        <v>4</v>
      </c>
      <c r="AE852" s="26" t="s">
        <v>189</v>
      </c>
      <c r="AN852" s="98" t="s">
        <v>115</v>
      </c>
    </row>
    <row r="853" spans="1:40">
      <c r="A853" s="17">
        <v>43306</v>
      </c>
      <c r="B853" s="18">
        <v>0.33333333333333298</v>
      </c>
      <c r="C853" s="18">
        <v>0.625</v>
      </c>
      <c r="D853" s="19">
        <v>28</v>
      </c>
      <c r="E853" s="19">
        <v>24</v>
      </c>
      <c r="F853" s="19">
        <v>29</v>
      </c>
      <c r="G853" s="5">
        <f>INDEX('Carta Psicrométrica'!B$3:AO$49,MATCH(datos!F853,'Carta Psicrométrica'!A$3:A$49,0),MATCH(datos!E853,'Carta Psicrométrica'!B$2:AO$2,0))</f>
        <v>0</v>
      </c>
      <c r="H853" s="20">
        <v>41</v>
      </c>
      <c r="I853" s="20">
        <v>27</v>
      </c>
      <c r="J853" s="6">
        <v>1022</v>
      </c>
      <c r="K853" s="6">
        <f t="shared" si="101"/>
        <v>766.5</v>
      </c>
      <c r="L853" s="21">
        <v>33</v>
      </c>
      <c r="M853" s="21">
        <v>34</v>
      </c>
      <c r="N853" s="21">
        <v>34</v>
      </c>
      <c r="O853" s="21">
        <v>33</v>
      </c>
      <c r="P853" s="21">
        <v>30</v>
      </c>
      <c r="Q853" s="22">
        <v>60</v>
      </c>
      <c r="R853" s="22">
        <v>51</v>
      </c>
      <c r="S853" s="23">
        <f t="shared" si="102"/>
        <v>9</v>
      </c>
      <c r="T853" s="22">
        <v>39</v>
      </c>
      <c r="U853" s="22">
        <v>21</v>
      </c>
      <c r="V853" s="24">
        <v>0</v>
      </c>
      <c r="W853" s="24" t="str">
        <f t="shared" si="103"/>
        <v>Calma</v>
      </c>
      <c r="X853" s="24" t="s">
        <v>67</v>
      </c>
      <c r="Y853" s="24">
        <f t="shared" si="100"/>
        <v>337.5</v>
      </c>
      <c r="Z853" s="25">
        <v>0</v>
      </c>
      <c r="AA853" s="25">
        <f t="shared" si="99"/>
        <v>0</v>
      </c>
      <c r="AB853" s="25">
        <f t="shared" si="104"/>
        <v>0</v>
      </c>
      <c r="AC853" s="25">
        <v>0</v>
      </c>
      <c r="AD853" s="46">
        <v>4</v>
      </c>
      <c r="AE853" s="26" t="s">
        <v>93</v>
      </c>
      <c r="AN853" s="98" t="s">
        <v>115</v>
      </c>
    </row>
    <row r="854" spans="1:40">
      <c r="A854" s="17">
        <v>43307</v>
      </c>
      <c r="B854" s="18">
        <v>0.33333333333333298</v>
      </c>
      <c r="C854" s="18">
        <v>0.625</v>
      </c>
      <c r="D854" s="19">
        <v>29</v>
      </c>
      <c r="E854" s="19">
        <v>24</v>
      </c>
      <c r="F854" s="19">
        <v>30</v>
      </c>
      <c r="G854" s="5">
        <f>INDEX('Carta Psicrométrica'!B$3:AO$49,MATCH(datos!F854,'Carta Psicrométrica'!A$3:A$49,0),MATCH(datos!E854,'Carta Psicrométrica'!B$2:AO$2,0))</f>
        <v>0</v>
      </c>
      <c r="H854" s="20">
        <v>42</v>
      </c>
      <c r="I854" s="20">
        <v>28</v>
      </c>
      <c r="J854" s="6">
        <v>1022</v>
      </c>
      <c r="K854" s="6">
        <f t="shared" si="101"/>
        <v>766.5</v>
      </c>
      <c r="L854" s="21">
        <v>33</v>
      </c>
      <c r="M854" s="21">
        <v>35</v>
      </c>
      <c r="N854" s="21">
        <v>35</v>
      </c>
      <c r="O854" s="21">
        <v>33</v>
      </c>
      <c r="P854" s="21">
        <v>30</v>
      </c>
      <c r="Q854" s="22">
        <v>52</v>
      </c>
      <c r="R854" s="22">
        <v>42</v>
      </c>
      <c r="S854" s="23">
        <f t="shared" si="102"/>
        <v>10</v>
      </c>
      <c r="T854" s="22">
        <v>42</v>
      </c>
      <c r="U854" s="22">
        <v>22</v>
      </c>
      <c r="V854" s="24">
        <v>0</v>
      </c>
      <c r="W854" s="24" t="str">
        <f t="shared" si="103"/>
        <v>Calma</v>
      </c>
      <c r="X854" s="24" t="s">
        <v>67</v>
      </c>
      <c r="Y854" s="24">
        <f t="shared" si="100"/>
        <v>337.5</v>
      </c>
      <c r="Z854" s="25">
        <v>0</v>
      </c>
      <c r="AA854" s="25">
        <f t="shared" si="99"/>
        <v>0</v>
      </c>
      <c r="AB854" s="25">
        <f t="shared" si="104"/>
        <v>0</v>
      </c>
      <c r="AC854" s="25">
        <v>0</v>
      </c>
      <c r="AD854" s="26">
        <v>6</v>
      </c>
      <c r="AE854" s="26" t="s">
        <v>87</v>
      </c>
      <c r="AN854" s="98" t="s">
        <v>115</v>
      </c>
    </row>
    <row r="855" spans="1:40">
      <c r="A855" s="17">
        <v>43308</v>
      </c>
      <c r="B855" s="18">
        <v>0.33333333333333298</v>
      </c>
      <c r="C855" s="18">
        <v>0.625</v>
      </c>
      <c r="D855" s="19">
        <v>23</v>
      </c>
      <c r="E855" s="19">
        <v>21</v>
      </c>
      <c r="F855" s="19">
        <v>24</v>
      </c>
      <c r="G855" s="5">
        <f>INDEX('Carta Psicrométrica'!B$3:AO$49,MATCH(datos!F855,'Carta Psicrométrica'!A$3:A$49,0),MATCH(datos!E855,'Carta Psicrométrica'!B$2:AO$2,0))</f>
        <v>0</v>
      </c>
      <c r="H855" s="20">
        <v>40</v>
      </c>
      <c r="I855" s="20">
        <v>22</v>
      </c>
      <c r="J855" s="6">
        <v>1020</v>
      </c>
      <c r="K855" s="6">
        <f t="shared" si="101"/>
        <v>765</v>
      </c>
      <c r="L855" s="21">
        <v>32</v>
      </c>
      <c r="M855" s="21">
        <v>3</v>
      </c>
      <c r="N855" s="21">
        <v>34</v>
      </c>
      <c r="O855" s="21">
        <v>33</v>
      </c>
      <c r="P855" s="21">
        <v>29</v>
      </c>
      <c r="Q855" s="22">
        <v>119</v>
      </c>
      <c r="R855" s="22">
        <v>110</v>
      </c>
      <c r="S855" s="23">
        <f t="shared" si="102"/>
        <v>9</v>
      </c>
      <c r="T855" s="22">
        <v>38</v>
      </c>
      <c r="U855" s="22">
        <v>21</v>
      </c>
      <c r="V855" s="24">
        <v>5</v>
      </c>
      <c r="W855" s="24" t="str">
        <f t="shared" si="103"/>
        <v>Brisa Fresca</v>
      </c>
      <c r="X855" s="24" t="s">
        <v>47</v>
      </c>
      <c r="Y855" s="24">
        <f t="shared" si="100"/>
        <v>315</v>
      </c>
      <c r="Z855" s="25">
        <v>0</v>
      </c>
      <c r="AA855" s="25">
        <f t="shared" si="99"/>
        <v>0</v>
      </c>
      <c r="AB855" s="25">
        <f t="shared" si="104"/>
        <v>0</v>
      </c>
      <c r="AC855" s="25">
        <v>0</v>
      </c>
      <c r="AD855" s="26">
        <v>4</v>
      </c>
      <c r="AE855" s="26" t="s">
        <v>105</v>
      </c>
      <c r="AN855" s="98" t="s">
        <v>115</v>
      </c>
    </row>
    <row r="856" spans="1:40">
      <c r="A856" s="17">
        <v>26</v>
      </c>
      <c r="B856" s="18">
        <v>23</v>
      </c>
      <c r="C856" s="18">
        <v>0.625</v>
      </c>
      <c r="D856" s="19">
        <v>26</v>
      </c>
      <c r="E856" s="19">
        <v>23</v>
      </c>
      <c r="F856" s="19">
        <v>27</v>
      </c>
      <c r="G856" s="5">
        <f>INDEX('Carta Psicrométrica'!B$3:AO$49,MATCH(datos!F856,'Carta Psicrométrica'!A$3:A$49,0),MATCH(datos!E856,'Carta Psicrométrica'!B$2:AO$2,0))</f>
        <v>0</v>
      </c>
      <c r="H856" s="20">
        <v>39</v>
      </c>
      <c r="I856" s="20">
        <v>24</v>
      </c>
      <c r="J856" s="6">
        <v>1020</v>
      </c>
      <c r="K856" s="6">
        <f t="shared" si="101"/>
        <v>765</v>
      </c>
      <c r="L856" s="21">
        <v>32</v>
      </c>
      <c r="M856" s="21">
        <v>33</v>
      </c>
      <c r="N856" s="21">
        <v>34</v>
      </c>
      <c r="O856" s="21">
        <v>33</v>
      </c>
      <c r="P856" s="21">
        <v>30</v>
      </c>
      <c r="Q856" s="22">
        <v>110</v>
      </c>
      <c r="R856" s="22">
        <v>102</v>
      </c>
      <c r="S856" s="23">
        <f t="shared" si="102"/>
        <v>8</v>
      </c>
      <c r="T856" s="22">
        <v>38</v>
      </c>
      <c r="U856" s="22">
        <v>21</v>
      </c>
      <c r="V856" s="24">
        <v>4</v>
      </c>
      <c r="W856" s="24" t="str">
        <f t="shared" si="103"/>
        <v>Brisa Moderada</v>
      </c>
      <c r="X856" s="24" t="s">
        <v>47</v>
      </c>
      <c r="Y856" s="24">
        <f t="shared" si="100"/>
        <v>315</v>
      </c>
      <c r="Z856" s="25">
        <v>0</v>
      </c>
      <c r="AA856" s="25">
        <f t="shared" si="99"/>
        <v>0</v>
      </c>
      <c r="AB856" s="25">
        <f t="shared" si="104"/>
        <v>0</v>
      </c>
      <c r="AC856" s="25">
        <v>0</v>
      </c>
      <c r="AD856" s="26">
        <v>6</v>
      </c>
      <c r="AE856" s="36"/>
      <c r="AN856" s="98" t="s">
        <v>115</v>
      </c>
    </row>
    <row r="857" spans="1:40">
      <c r="A857" s="17">
        <v>43310</v>
      </c>
      <c r="B857" s="18">
        <v>0.33333333333333298</v>
      </c>
      <c r="C857" s="18">
        <v>0.625</v>
      </c>
      <c r="D857" s="19">
        <v>26</v>
      </c>
      <c r="E857" s="19">
        <v>21</v>
      </c>
      <c r="F857" s="19">
        <v>26</v>
      </c>
      <c r="G857" s="5">
        <f>INDEX('Carta Psicrométrica'!B$3:AO$49,MATCH(datos!F857,'Carta Psicrométrica'!A$3:A$49,0),MATCH(datos!E857,'Carta Psicrométrica'!B$2:AO$2,0))</f>
        <v>0</v>
      </c>
      <c r="H857" s="20">
        <v>39</v>
      </c>
      <c r="I857" s="20">
        <v>25</v>
      </c>
      <c r="J857" s="6">
        <v>1020</v>
      </c>
      <c r="K857" s="6">
        <f t="shared" si="101"/>
        <v>765</v>
      </c>
      <c r="L857" s="21">
        <v>31</v>
      </c>
      <c r="M857" s="21">
        <v>33</v>
      </c>
      <c r="N857" s="21">
        <v>33</v>
      </c>
      <c r="O857" s="21">
        <v>32</v>
      </c>
      <c r="P857" s="21">
        <v>30</v>
      </c>
      <c r="Q857" s="22">
        <v>102</v>
      </c>
      <c r="R857" s="22">
        <v>94</v>
      </c>
      <c r="S857" s="23">
        <f t="shared" si="102"/>
        <v>8</v>
      </c>
      <c r="T857" s="22">
        <v>38</v>
      </c>
      <c r="U857" s="22">
        <v>22</v>
      </c>
      <c r="V857" s="24">
        <v>0</v>
      </c>
      <c r="W857" s="24" t="str">
        <f t="shared" si="103"/>
        <v>Calma</v>
      </c>
      <c r="X857" s="24" t="s">
        <v>59</v>
      </c>
      <c r="Y857" s="24">
        <f t="shared" si="100"/>
        <v>45</v>
      </c>
      <c r="Z857" s="25">
        <v>0</v>
      </c>
      <c r="AA857" s="25">
        <f t="shared" si="99"/>
        <v>0</v>
      </c>
      <c r="AB857" s="25">
        <f t="shared" si="104"/>
        <v>0</v>
      </c>
      <c r="AC857" s="25">
        <v>0</v>
      </c>
      <c r="AD857" s="26">
        <v>3</v>
      </c>
      <c r="AE857" s="26" t="s">
        <v>76</v>
      </c>
      <c r="AN857" s="98" t="s">
        <v>115</v>
      </c>
    </row>
    <row r="858" spans="1:40">
      <c r="A858" s="17">
        <v>43311</v>
      </c>
      <c r="B858" s="18">
        <v>0.33333333333333298</v>
      </c>
      <c r="C858" s="18">
        <v>0.625</v>
      </c>
      <c r="D858" s="19">
        <v>27</v>
      </c>
      <c r="E858" s="19">
        <v>23</v>
      </c>
      <c r="F858" s="19">
        <v>28</v>
      </c>
      <c r="G858" s="5">
        <f>INDEX('Carta Psicrométrica'!B$3:AO$49,MATCH(datos!F858,'Carta Psicrométrica'!A$3:A$49,0),MATCH(datos!E858,'Carta Psicrométrica'!B$2:AO$2,0))</f>
        <v>0</v>
      </c>
      <c r="H858" s="20">
        <v>42</v>
      </c>
      <c r="I858" s="20">
        <v>27</v>
      </c>
      <c r="J858" s="6">
        <v>1020</v>
      </c>
      <c r="K858" s="6">
        <f t="shared" si="101"/>
        <v>765</v>
      </c>
      <c r="L858" s="21">
        <v>33</v>
      </c>
      <c r="M858" s="21">
        <v>34</v>
      </c>
      <c r="N858" s="21">
        <v>33</v>
      </c>
      <c r="O858" s="21">
        <v>33</v>
      </c>
      <c r="P858" s="21">
        <v>30</v>
      </c>
      <c r="Q858" s="22">
        <v>94</v>
      </c>
      <c r="R858" s="22">
        <v>85</v>
      </c>
      <c r="S858" s="23">
        <f t="shared" si="102"/>
        <v>9</v>
      </c>
      <c r="T858" s="22">
        <v>39</v>
      </c>
      <c r="U858" s="22">
        <v>23</v>
      </c>
      <c r="V858" s="24">
        <v>0</v>
      </c>
      <c r="W858" s="24" t="str">
        <f t="shared" si="103"/>
        <v>Calma</v>
      </c>
      <c r="X858" s="24" t="s">
        <v>47</v>
      </c>
      <c r="Y858" s="24">
        <f t="shared" si="100"/>
        <v>315</v>
      </c>
      <c r="Z858" s="25">
        <v>0</v>
      </c>
      <c r="AA858" s="25">
        <f t="shared" si="99"/>
        <v>0</v>
      </c>
      <c r="AB858" s="25">
        <f t="shared" si="104"/>
        <v>0</v>
      </c>
      <c r="AC858" s="25">
        <v>0</v>
      </c>
      <c r="AD858" s="26">
        <v>6</v>
      </c>
      <c r="AE858" s="26" t="s">
        <v>84</v>
      </c>
      <c r="AN858" s="98" t="s">
        <v>115</v>
      </c>
    </row>
    <row r="859" spans="1:40">
      <c r="A859" s="17">
        <v>43312</v>
      </c>
      <c r="B859" s="18">
        <v>0.33333333333333298</v>
      </c>
      <c r="C859" s="18">
        <v>0.625</v>
      </c>
      <c r="D859" s="19">
        <v>24</v>
      </c>
      <c r="E859" s="19">
        <v>22</v>
      </c>
      <c r="F859" s="19">
        <v>26</v>
      </c>
      <c r="G859" s="5">
        <f>INDEX('Carta Psicrométrica'!B$3:AO$49,MATCH(datos!F859,'Carta Psicrométrica'!A$3:A$49,0),MATCH(datos!E859,'Carta Psicrométrica'!B$2:AO$2,0))</f>
        <v>0</v>
      </c>
      <c r="H859" s="20">
        <v>43</v>
      </c>
      <c r="I859" s="20">
        <v>25</v>
      </c>
      <c r="J859" s="6">
        <v>1020</v>
      </c>
      <c r="K859" s="6">
        <f t="shared" si="101"/>
        <v>765</v>
      </c>
      <c r="L859" s="21">
        <v>32</v>
      </c>
      <c r="M859" s="21">
        <v>33</v>
      </c>
      <c r="N859" s="21">
        <v>33</v>
      </c>
      <c r="O859" s="21">
        <v>32</v>
      </c>
      <c r="P859" s="21">
        <v>30</v>
      </c>
      <c r="Q859" s="22">
        <v>85</v>
      </c>
      <c r="R859" s="22">
        <v>75</v>
      </c>
      <c r="S859" s="23">
        <f t="shared" si="102"/>
        <v>10</v>
      </c>
      <c r="T859" s="22">
        <v>39</v>
      </c>
      <c r="U859" s="22">
        <v>22</v>
      </c>
      <c r="V859" s="24">
        <v>5</v>
      </c>
      <c r="W859" s="24" t="str">
        <f t="shared" si="103"/>
        <v>Brisa Fresca</v>
      </c>
      <c r="X859" s="24" t="s">
        <v>56</v>
      </c>
      <c r="Y859" s="24">
        <f t="shared" si="100"/>
        <v>67.5</v>
      </c>
      <c r="Z859" s="25">
        <v>0</v>
      </c>
      <c r="AA859" s="25">
        <f t="shared" si="99"/>
        <v>0</v>
      </c>
      <c r="AB859" s="25">
        <f t="shared" si="104"/>
        <v>0</v>
      </c>
      <c r="AC859" s="25">
        <v>0</v>
      </c>
      <c r="AD859" s="26">
        <v>6</v>
      </c>
      <c r="AE859" s="26" t="s">
        <v>108</v>
      </c>
      <c r="AN859" s="98" t="s">
        <v>115</v>
      </c>
    </row>
    <row r="860" spans="1:40">
      <c r="A860" s="17">
        <v>43313</v>
      </c>
      <c r="B860" s="18">
        <v>0.33333333333333298</v>
      </c>
      <c r="C860" s="18">
        <v>0.625</v>
      </c>
      <c r="D860" s="19">
        <v>26</v>
      </c>
      <c r="E860" s="19">
        <v>23</v>
      </c>
      <c r="F860" s="19">
        <v>27</v>
      </c>
      <c r="G860" s="5">
        <f>INDEX('Carta Psicrométrica'!B$3:AO$49,MATCH(datos!F860,'Carta Psicrométrica'!A$3:A$49,0),MATCH(datos!E860,'Carta Psicrométrica'!B$2:AO$2,0))</f>
        <v>0</v>
      </c>
      <c r="H860" s="20">
        <v>36</v>
      </c>
      <c r="I860" s="20">
        <v>24</v>
      </c>
      <c r="J860" s="6">
        <v>1020</v>
      </c>
      <c r="K860" s="6">
        <f t="shared" si="101"/>
        <v>765</v>
      </c>
      <c r="L860" s="21">
        <v>31</v>
      </c>
      <c r="M860" s="21">
        <v>33</v>
      </c>
      <c r="N860" s="21">
        <v>33</v>
      </c>
      <c r="O860" s="21">
        <v>32</v>
      </c>
      <c r="P860" s="21">
        <v>30</v>
      </c>
      <c r="Q860" s="22">
        <v>75</v>
      </c>
      <c r="R860" s="22">
        <v>68</v>
      </c>
      <c r="S860" s="23">
        <f t="shared" si="102"/>
        <v>7</v>
      </c>
      <c r="T860" s="22">
        <v>38</v>
      </c>
      <c r="U860" s="22">
        <v>23</v>
      </c>
      <c r="V860" s="24">
        <v>0</v>
      </c>
      <c r="W860" s="24" t="str">
        <f t="shared" si="103"/>
        <v>Calma</v>
      </c>
      <c r="X860" s="24" t="s">
        <v>56</v>
      </c>
      <c r="Y860" s="24">
        <f t="shared" si="100"/>
        <v>67.5</v>
      </c>
      <c r="Z860" s="25">
        <v>0</v>
      </c>
      <c r="AA860" s="25">
        <f t="shared" ref="AA860:AA918" si="105">AC860*0.03937</f>
        <v>0</v>
      </c>
      <c r="AB860" s="25">
        <f t="shared" si="104"/>
        <v>0</v>
      </c>
      <c r="AC860" s="25">
        <v>0</v>
      </c>
      <c r="AD860" s="26">
        <v>0</v>
      </c>
      <c r="AN860" s="98" t="s">
        <v>115</v>
      </c>
    </row>
    <row r="861" spans="1:40">
      <c r="A861" s="17">
        <v>43314</v>
      </c>
      <c r="B861" s="18">
        <v>0.33333333333333298</v>
      </c>
      <c r="C861" s="18">
        <v>0.625</v>
      </c>
      <c r="D861" s="19">
        <v>28</v>
      </c>
      <c r="E861" s="19">
        <v>23</v>
      </c>
      <c r="F861" s="19">
        <v>28</v>
      </c>
      <c r="G861" s="5">
        <f>INDEX('Carta Psicrométrica'!B$3:AO$49,MATCH(datos!F861,'Carta Psicrométrica'!A$3:A$49,0),MATCH(datos!E861,'Carta Psicrométrica'!B$2:AO$2,0))</f>
        <v>0</v>
      </c>
      <c r="H861" s="20">
        <v>40</v>
      </c>
      <c r="I861" s="20">
        <v>21</v>
      </c>
      <c r="J861" s="6">
        <v>1020</v>
      </c>
      <c r="K861" s="6">
        <f t="shared" si="101"/>
        <v>765</v>
      </c>
      <c r="L861" s="21">
        <v>32</v>
      </c>
      <c r="M861" s="21">
        <v>33</v>
      </c>
      <c r="N861" s="21">
        <v>33</v>
      </c>
      <c r="O861" s="21">
        <v>32</v>
      </c>
      <c r="P861" s="21">
        <v>30</v>
      </c>
      <c r="Q861" s="22">
        <v>68</v>
      </c>
      <c r="R861" s="22">
        <v>60</v>
      </c>
      <c r="S861" s="23">
        <f t="shared" si="102"/>
        <v>8</v>
      </c>
      <c r="T861" s="22">
        <v>38</v>
      </c>
      <c r="U861" s="22">
        <v>23</v>
      </c>
      <c r="V861" s="24">
        <v>0</v>
      </c>
      <c r="W861" s="24" t="str">
        <f t="shared" si="103"/>
        <v>Calma</v>
      </c>
      <c r="X861" s="24" t="s">
        <v>67</v>
      </c>
      <c r="Y861" s="24">
        <f t="shared" si="100"/>
        <v>337.5</v>
      </c>
      <c r="Z861" s="25">
        <v>0</v>
      </c>
      <c r="AA861" s="25">
        <f t="shared" si="105"/>
        <v>0</v>
      </c>
      <c r="AB861" s="25">
        <f t="shared" si="104"/>
        <v>0</v>
      </c>
      <c r="AC861" s="25">
        <v>0</v>
      </c>
      <c r="AD861" s="26">
        <v>0</v>
      </c>
      <c r="AN861" s="98" t="s">
        <v>115</v>
      </c>
    </row>
    <row r="862" spans="1:40">
      <c r="A862" s="17">
        <v>43315</v>
      </c>
      <c r="B862" s="18">
        <v>0.33333333333333298</v>
      </c>
      <c r="C862" s="18">
        <v>0.625</v>
      </c>
      <c r="D862" s="19">
        <v>26</v>
      </c>
      <c r="E862" s="19">
        <v>27</v>
      </c>
      <c r="F862" s="19">
        <v>23</v>
      </c>
      <c r="G862" s="5">
        <f>INDEX('Carta Psicrométrica'!B$3:AO$49,MATCH(datos!F862,'Carta Psicrométrica'!A$3:A$49,0),MATCH(datos!E862,'Carta Psicrométrica'!B$2:AO$2,0))</f>
        <v>0</v>
      </c>
      <c r="H862" s="20">
        <v>42</v>
      </c>
      <c r="I862" s="20">
        <v>27</v>
      </c>
      <c r="J862" s="6">
        <v>1020</v>
      </c>
      <c r="K862" s="6">
        <f t="shared" si="101"/>
        <v>765</v>
      </c>
      <c r="L862" s="21">
        <v>32</v>
      </c>
      <c r="M862" s="21">
        <v>33</v>
      </c>
      <c r="N862" s="21">
        <v>33</v>
      </c>
      <c r="O862" s="21">
        <v>32</v>
      </c>
      <c r="P862" s="21">
        <v>30</v>
      </c>
      <c r="Q862" s="22">
        <v>60</v>
      </c>
      <c r="R862" s="22">
        <v>50</v>
      </c>
      <c r="S862" s="23">
        <f t="shared" si="102"/>
        <v>10</v>
      </c>
      <c r="T862" s="22">
        <v>38</v>
      </c>
      <c r="U862" s="22">
        <v>21</v>
      </c>
      <c r="V862" s="24">
        <v>0</v>
      </c>
      <c r="W862" s="24" t="str">
        <f t="shared" si="103"/>
        <v>Calma</v>
      </c>
      <c r="X862" s="24" t="s">
        <v>63</v>
      </c>
      <c r="Y862" s="24">
        <f t="shared" ref="Y862:Y908" si="106">IF(X862="N",0,IF(X862="NNE",22.5,IF(X862="NE",45,IF(X862="ENE",67.5,IF(X862="E",90,IF(X862="ESE",112.5,IF(X862="SE",135.5,IF(X862="SSE",157.5,IF(X862="S",180,IF(X862="SSW",202.5,IF(X862="SW",225,IF(X862="WSW",247.5,IF(X862="W",270,IF(X862="WNW",292.5,IF(X862="NW",315,IF(X862="NNW",337.5,"N/A"))))))))))))))))</f>
        <v>112.5</v>
      </c>
      <c r="Z862" s="25">
        <v>0</v>
      </c>
      <c r="AA862" s="25">
        <f t="shared" si="105"/>
        <v>0</v>
      </c>
      <c r="AB862" s="25">
        <f t="shared" si="104"/>
        <v>0</v>
      </c>
      <c r="AC862" s="25">
        <v>0</v>
      </c>
      <c r="AD862" s="26">
        <v>3</v>
      </c>
      <c r="AE862" s="26" t="s">
        <v>93</v>
      </c>
      <c r="AN862" s="98" t="s">
        <v>115</v>
      </c>
    </row>
    <row r="863" spans="1:40">
      <c r="A863" s="17">
        <v>43316</v>
      </c>
      <c r="B863" s="18">
        <v>0.33333333333333298</v>
      </c>
      <c r="C863" s="18">
        <v>0.625</v>
      </c>
      <c r="D863" s="19">
        <v>27</v>
      </c>
      <c r="E863" s="19">
        <v>23</v>
      </c>
      <c r="F863" s="19">
        <v>28</v>
      </c>
      <c r="G863" s="5">
        <f>INDEX('Carta Psicrométrica'!B$3:AO$49,MATCH(datos!F863,'Carta Psicrométrica'!A$3:A$49,0),MATCH(datos!E863,'Carta Psicrométrica'!B$2:AO$2,0))</f>
        <v>0</v>
      </c>
      <c r="H863" s="20">
        <v>41</v>
      </c>
      <c r="I863" s="20">
        <v>25</v>
      </c>
      <c r="J863" s="6">
        <v>1019</v>
      </c>
      <c r="K863" s="6">
        <f t="shared" si="101"/>
        <v>764.25</v>
      </c>
      <c r="L863" s="21">
        <v>32</v>
      </c>
      <c r="M863" s="21">
        <v>33</v>
      </c>
      <c r="N863" s="21">
        <v>33</v>
      </c>
      <c r="O863" s="21">
        <v>32</v>
      </c>
      <c r="P863" s="21">
        <v>30</v>
      </c>
      <c r="Q863" s="22">
        <v>118</v>
      </c>
      <c r="R863" s="22">
        <v>107</v>
      </c>
      <c r="S863" s="23">
        <f t="shared" si="102"/>
        <v>11</v>
      </c>
      <c r="T863" s="22">
        <v>38</v>
      </c>
      <c r="U863" s="22">
        <v>22</v>
      </c>
      <c r="V863" s="24">
        <v>2</v>
      </c>
      <c r="W863" s="24" t="str">
        <f t="shared" si="103"/>
        <v>Brisa Suave</v>
      </c>
      <c r="X863" s="24" t="s">
        <v>56</v>
      </c>
      <c r="Y863" s="24">
        <f t="shared" si="106"/>
        <v>67.5</v>
      </c>
      <c r="Z863" s="25">
        <v>0</v>
      </c>
      <c r="AA863" s="25">
        <f t="shared" si="105"/>
        <v>0</v>
      </c>
      <c r="AB863" s="25">
        <f t="shared" si="104"/>
        <v>0</v>
      </c>
      <c r="AC863" s="25">
        <v>0</v>
      </c>
      <c r="AD863" s="26">
        <v>0</v>
      </c>
      <c r="AN863" s="98" t="s">
        <v>115</v>
      </c>
    </row>
    <row r="864" spans="1:40">
      <c r="A864" s="17">
        <v>43317</v>
      </c>
      <c r="B864" s="18">
        <v>0.33333333333333298</v>
      </c>
      <c r="C864" s="18">
        <v>0.625</v>
      </c>
      <c r="D864" s="19">
        <v>28</v>
      </c>
      <c r="E864" s="19">
        <v>22</v>
      </c>
      <c r="F864" s="19">
        <v>28</v>
      </c>
      <c r="G864" s="5">
        <f>INDEX('Carta Psicrométrica'!B$3:AO$49,MATCH(datos!F864,'Carta Psicrométrica'!A$3:A$49,0),MATCH(datos!E864,'Carta Psicrométrica'!B$2:AO$2,0))</f>
        <v>0</v>
      </c>
      <c r="H864" s="20">
        <v>42</v>
      </c>
      <c r="I864" s="20">
        <v>25</v>
      </c>
      <c r="J864" s="6">
        <v>1018</v>
      </c>
      <c r="K864" s="6">
        <f t="shared" ref="K864:K908" si="107">J864*0.75</f>
        <v>763.5</v>
      </c>
      <c r="L864" s="21">
        <v>32</v>
      </c>
      <c r="M864" s="21">
        <v>34</v>
      </c>
      <c r="N864" s="21">
        <v>34</v>
      </c>
      <c r="O864" s="21">
        <v>32</v>
      </c>
      <c r="P864" s="21">
        <v>30</v>
      </c>
      <c r="Q864" s="22">
        <v>107</v>
      </c>
      <c r="R864" s="22">
        <v>98</v>
      </c>
      <c r="S864" s="23">
        <f t="shared" si="102"/>
        <v>9</v>
      </c>
      <c r="T864" s="22">
        <v>38</v>
      </c>
      <c r="U864" s="22">
        <v>22</v>
      </c>
      <c r="V864" s="24">
        <v>0</v>
      </c>
      <c r="W864" s="24" t="str">
        <f t="shared" si="103"/>
        <v>Calma</v>
      </c>
      <c r="X864" s="24" t="s">
        <v>56</v>
      </c>
      <c r="Y864" s="24">
        <f t="shared" si="106"/>
        <v>67.5</v>
      </c>
      <c r="Z864" s="25">
        <v>0</v>
      </c>
      <c r="AA864" s="25">
        <f t="shared" si="105"/>
        <v>0</v>
      </c>
      <c r="AB864" s="25">
        <f t="shared" si="104"/>
        <v>0</v>
      </c>
      <c r="AC864" s="25">
        <v>0</v>
      </c>
      <c r="AD864" s="26">
        <v>0</v>
      </c>
      <c r="AN864" s="98" t="s">
        <v>115</v>
      </c>
    </row>
    <row r="865" spans="1:40">
      <c r="A865" s="17">
        <v>43318</v>
      </c>
      <c r="B865" s="18">
        <v>0.33333333333333298</v>
      </c>
      <c r="C865" s="18">
        <v>0.625</v>
      </c>
      <c r="D865" s="19">
        <v>26</v>
      </c>
      <c r="E865" s="19">
        <v>22</v>
      </c>
      <c r="F865" s="19">
        <v>27</v>
      </c>
      <c r="G865" s="5">
        <f>INDEX('Carta Psicrométrica'!B$3:AO$49,MATCH(datos!F865,'Carta Psicrométrica'!A$3:A$49,0),MATCH(datos!E865,'Carta Psicrométrica'!B$2:AO$2,0))</f>
        <v>0</v>
      </c>
      <c r="H865" s="20">
        <v>42</v>
      </c>
      <c r="I865" s="20">
        <v>25</v>
      </c>
      <c r="J865" s="6">
        <v>1018</v>
      </c>
      <c r="K865" s="6">
        <f t="shared" si="107"/>
        <v>763.5</v>
      </c>
      <c r="L865" s="21">
        <v>32</v>
      </c>
      <c r="M865" s="21">
        <v>33</v>
      </c>
      <c r="N865" s="21">
        <v>34</v>
      </c>
      <c r="O865" s="21">
        <v>32</v>
      </c>
      <c r="P865" s="21">
        <v>30</v>
      </c>
      <c r="Q865" s="22">
        <v>98</v>
      </c>
      <c r="R865" s="22">
        <v>87</v>
      </c>
      <c r="S865" s="23">
        <f t="shared" ref="S865:S875" si="108">IF(AB865=0,Q865-R865,Q865-(R865-AB865))</f>
        <v>11</v>
      </c>
      <c r="T865" s="22">
        <v>39</v>
      </c>
      <c r="U865" s="22">
        <v>21</v>
      </c>
      <c r="V865" s="24">
        <v>0</v>
      </c>
      <c r="W865" s="24" t="str">
        <f t="shared" si="103"/>
        <v>Calma</v>
      </c>
      <c r="X865" s="24" t="s">
        <v>56</v>
      </c>
      <c r="Y865" s="24">
        <f t="shared" si="106"/>
        <v>67.5</v>
      </c>
      <c r="Z865" s="25">
        <v>0</v>
      </c>
      <c r="AA865" s="25">
        <f t="shared" si="105"/>
        <v>0</v>
      </c>
      <c r="AB865" s="25">
        <f t="shared" si="104"/>
        <v>0</v>
      </c>
      <c r="AC865" s="25">
        <v>0</v>
      </c>
      <c r="AD865" s="26">
        <v>1</v>
      </c>
      <c r="AE865" s="26" t="s">
        <v>93</v>
      </c>
      <c r="AN865" s="98" t="s">
        <v>115</v>
      </c>
    </row>
    <row r="866" spans="1:40">
      <c r="A866" s="17">
        <v>43319</v>
      </c>
      <c r="B866" s="18">
        <v>0.33333333333333298</v>
      </c>
      <c r="C866" s="18">
        <v>0.625</v>
      </c>
      <c r="D866" s="19">
        <v>27</v>
      </c>
      <c r="E866" s="19">
        <v>22</v>
      </c>
      <c r="F866" s="19">
        <v>28</v>
      </c>
      <c r="G866" s="5">
        <f>INDEX('Carta Psicrométrica'!B$3:AO$49,MATCH(datos!F866,'Carta Psicrométrica'!A$3:A$49,0),MATCH(datos!E866,'Carta Psicrométrica'!B$2:AO$2,0))</f>
        <v>0</v>
      </c>
      <c r="H866" s="20">
        <v>40</v>
      </c>
      <c r="I866" s="20">
        <v>25</v>
      </c>
      <c r="J866" s="6">
        <v>1019</v>
      </c>
      <c r="K866" s="6">
        <f t="shared" si="107"/>
        <v>764.25</v>
      </c>
      <c r="L866" s="21">
        <v>32</v>
      </c>
      <c r="M866" s="21">
        <v>34</v>
      </c>
      <c r="N866" s="21">
        <v>34</v>
      </c>
      <c r="O866" s="21">
        <v>32</v>
      </c>
      <c r="P866" s="21">
        <v>30</v>
      </c>
      <c r="Q866" s="22">
        <v>87</v>
      </c>
      <c r="R866" s="22">
        <v>78</v>
      </c>
      <c r="S866" s="23">
        <f t="shared" si="108"/>
        <v>9</v>
      </c>
      <c r="T866" s="22">
        <v>39</v>
      </c>
      <c r="U866" s="22">
        <v>21</v>
      </c>
      <c r="V866" s="24">
        <v>1</v>
      </c>
      <c r="W866" s="24" t="str">
        <f t="shared" si="103"/>
        <v>Ventolina</v>
      </c>
      <c r="X866" s="24" t="s">
        <v>56</v>
      </c>
      <c r="Y866" s="24">
        <f t="shared" si="106"/>
        <v>67.5</v>
      </c>
      <c r="Z866" s="25">
        <v>0</v>
      </c>
      <c r="AA866" s="25">
        <f t="shared" si="105"/>
        <v>0</v>
      </c>
      <c r="AB866" s="25">
        <f t="shared" si="104"/>
        <v>0</v>
      </c>
      <c r="AC866" s="25">
        <v>0</v>
      </c>
      <c r="AD866" s="26">
        <v>0</v>
      </c>
      <c r="AN866" s="98" t="s">
        <v>115</v>
      </c>
    </row>
    <row r="867" spans="1:40">
      <c r="A867" s="17">
        <v>43320</v>
      </c>
      <c r="B867" s="18">
        <v>0.33333333333333298</v>
      </c>
      <c r="C867" s="18">
        <v>0.625</v>
      </c>
      <c r="D867" s="19">
        <v>27</v>
      </c>
      <c r="E867" s="19">
        <v>22</v>
      </c>
      <c r="F867" s="19">
        <v>28</v>
      </c>
      <c r="G867" s="5">
        <f>INDEX('Carta Psicrométrica'!B$3:AO$49,MATCH(datos!F867,'Carta Psicrométrica'!A$3:A$49,0),MATCH(datos!E867,'Carta Psicrométrica'!B$2:AO$2,0))</f>
        <v>0</v>
      </c>
      <c r="H867" s="20">
        <v>41</v>
      </c>
      <c r="I867" s="20">
        <v>26</v>
      </c>
      <c r="J867" s="6">
        <v>1019</v>
      </c>
      <c r="K867" s="6">
        <f t="shared" si="107"/>
        <v>764.25</v>
      </c>
      <c r="L867" s="21">
        <v>32</v>
      </c>
      <c r="M867" s="21">
        <v>34</v>
      </c>
      <c r="N867" s="21">
        <v>34</v>
      </c>
      <c r="O867" s="21">
        <v>32</v>
      </c>
      <c r="P867" s="21">
        <v>30</v>
      </c>
      <c r="Q867" s="22">
        <v>78</v>
      </c>
      <c r="R867" s="22">
        <v>69</v>
      </c>
      <c r="S867" s="23">
        <f t="shared" si="108"/>
        <v>9</v>
      </c>
      <c r="T867" s="22">
        <v>39</v>
      </c>
      <c r="U867" s="22">
        <v>21</v>
      </c>
      <c r="V867" s="24">
        <v>3</v>
      </c>
      <c r="W867" s="24" t="str">
        <f t="shared" si="103"/>
        <v>Brisa Leve</v>
      </c>
      <c r="X867" s="24" t="s">
        <v>49</v>
      </c>
      <c r="Y867" s="24">
        <f t="shared" si="106"/>
        <v>247.5</v>
      </c>
      <c r="Z867" s="25">
        <v>0</v>
      </c>
      <c r="AA867" s="25">
        <f t="shared" si="105"/>
        <v>0</v>
      </c>
      <c r="AB867" s="25">
        <f t="shared" si="104"/>
        <v>0</v>
      </c>
      <c r="AC867" s="25">
        <v>0</v>
      </c>
      <c r="AD867" s="26">
        <v>6</v>
      </c>
      <c r="AE867" s="26" t="s">
        <v>74</v>
      </c>
      <c r="AN867" s="98" t="s">
        <v>115</v>
      </c>
    </row>
    <row r="868" spans="1:40">
      <c r="A868" s="17">
        <v>43321</v>
      </c>
      <c r="B868" s="18">
        <v>0.33333333333333298</v>
      </c>
      <c r="C868" s="18">
        <v>0.625</v>
      </c>
      <c r="D868" s="19">
        <v>23</v>
      </c>
      <c r="E868" s="19">
        <v>21</v>
      </c>
      <c r="F868" s="19">
        <v>25</v>
      </c>
      <c r="G868" s="5">
        <f>INDEX('Carta Psicrométrica'!B$3:AO$49,MATCH(datos!F868,'Carta Psicrométrica'!A$3:A$49,0),MATCH(datos!E868,'Carta Psicrométrica'!B$2:AO$2,0))</f>
        <v>0</v>
      </c>
      <c r="H868" s="20">
        <v>40</v>
      </c>
      <c r="I868" s="20">
        <v>23</v>
      </c>
      <c r="J868" s="6">
        <v>1018</v>
      </c>
      <c r="K868" s="6">
        <f t="shared" si="107"/>
        <v>763.5</v>
      </c>
      <c r="L868" s="21">
        <v>31</v>
      </c>
      <c r="M868" s="21">
        <v>32</v>
      </c>
      <c r="N868" s="21">
        <v>33</v>
      </c>
      <c r="O868" s="21">
        <v>33</v>
      </c>
      <c r="P868" s="21">
        <v>32</v>
      </c>
      <c r="Q868" s="22">
        <v>69</v>
      </c>
      <c r="R868" s="22">
        <v>62</v>
      </c>
      <c r="S868" s="23">
        <f t="shared" si="108"/>
        <v>9.000001079999997</v>
      </c>
      <c r="T868" s="22">
        <v>35</v>
      </c>
      <c r="U868" s="22">
        <v>20</v>
      </c>
      <c r="V868" s="24">
        <v>0</v>
      </c>
      <c r="W868" s="24" t="str">
        <f t="shared" si="103"/>
        <v>Calma</v>
      </c>
      <c r="X868" s="24" t="s">
        <v>64</v>
      </c>
      <c r="Y868" s="24">
        <f t="shared" si="106"/>
        <v>0</v>
      </c>
      <c r="Z868" s="25">
        <v>7.8740199999999996E-2</v>
      </c>
      <c r="AA868" s="25">
        <f t="shared" si="105"/>
        <v>9.9999800000000003E-3</v>
      </c>
      <c r="AB868" s="25">
        <f t="shared" si="104"/>
        <v>2.0000010799999997</v>
      </c>
      <c r="AC868" s="25">
        <v>0.254</v>
      </c>
      <c r="AD868" s="26">
        <v>8</v>
      </c>
      <c r="AE868" s="26" t="s">
        <v>95</v>
      </c>
      <c r="AN868" s="98" t="s">
        <v>115</v>
      </c>
    </row>
    <row r="869" spans="1:40">
      <c r="A869" s="17">
        <v>43322</v>
      </c>
      <c r="B869" s="18">
        <v>0.33333333333333298</v>
      </c>
      <c r="C869" s="18">
        <v>0.625</v>
      </c>
      <c r="D869" s="19">
        <v>21</v>
      </c>
      <c r="E869" s="19">
        <v>21</v>
      </c>
      <c r="F869" s="19">
        <v>23</v>
      </c>
      <c r="G869" s="5">
        <f>INDEX('Carta Psicrométrica'!B$3:AO$49,MATCH(datos!F869,'Carta Psicrométrica'!A$3:A$49,0),MATCH(datos!E869,'Carta Psicrométrica'!B$2:AO$2,0))</f>
        <v>0</v>
      </c>
      <c r="H869" s="20">
        <v>40</v>
      </c>
      <c r="I869" s="20">
        <v>22</v>
      </c>
      <c r="J869" s="6">
        <v>1020</v>
      </c>
      <c r="K869" s="6">
        <f t="shared" si="107"/>
        <v>765</v>
      </c>
      <c r="L869" s="21">
        <v>29</v>
      </c>
      <c r="M869" s="21">
        <v>31</v>
      </c>
      <c r="N869" s="21">
        <v>32</v>
      </c>
      <c r="O869" s="21">
        <v>31</v>
      </c>
      <c r="P869" s="21">
        <v>30</v>
      </c>
      <c r="Q869" s="22">
        <v>62</v>
      </c>
      <c r="R869" s="22">
        <v>59</v>
      </c>
      <c r="S869" s="23">
        <f t="shared" si="108"/>
        <v>5.000001079999997</v>
      </c>
      <c r="T869" s="22">
        <v>29</v>
      </c>
      <c r="U869" s="22">
        <v>20</v>
      </c>
      <c r="V869" s="24">
        <v>0</v>
      </c>
      <c r="W869" s="24" t="str">
        <f t="shared" si="103"/>
        <v>Calma</v>
      </c>
      <c r="X869" s="24" t="s">
        <v>60</v>
      </c>
      <c r="Y869" s="24">
        <f t="shared" si="106"/>
        <v>292.5</v>
      </c>
      <c r="Z869" s="25">
        <v>7.8740199999999996E-2</v>
      </c>
      <c r="AA869" s="25">
        <f t="shared" si="105"/>
        <v>1.4999970000000001E-2</v>
      </c>
      <c r="AB869" s="25">
        <f t="shared" si="104"/>
        <v>2.0000010799999997</v>
      </c>
      <c r="AC869" s="25">
        <v>0.38100000000000001</v>
      </c>
      <c r="AD869" s="26">
        <v>8</v>
      </c>
      <c r="AE869" s="26" t="s">
        <v>95</v>
      </c>
      <c r="AN869" s="98" t="s">
        <v>115</v>
      </c>
    </row>
    <row r="870" spans="1:40">
      <c r="A870" s="17">
        <v>43323</v>
      </c>
      <c r="B870" s="18">
        <v>0.33333333333333298</v>
      </c>
      <c r="C870" s="18">
        <v>0.625</v>
      </c>
      <c r="D870" s="19">
        <v>23</v>
      </c>
      <c r="E870" s="19">
        <v>20</v>
      </c>
      <c r="F870" s="19">
        <v>24</v>
      </c>
      <c r="G870" s="5">
        <f>INDEX('Carta Psicrométrica'!B$3:AO$49,MATCH(datos!F870,'Carta Psicrométrica'!A$3:A$49,0),MATCH(datos!E870,'Carta Psicrométrica'!B$2:AO$2,0))</f>
        <v>0</v>
      </c>
      <c r="H870" s="20">
        <v>31</v>
      </c>
      <c r="I870" s="20">
        <v>22</v>
      </c>
      <c r="J870" s="6">
        <v>1021</v>
      </c>
      <c r="K870" s="6">
        <f t="shared" si="107"/>
        <v>765.75</v>
      </c>
      <c r="L870" s="21">
        <v>28</v>
      </c>
      <c r="M870" s="21">
        <v>30</v>
      </c>
      <c r="N870" s="21">
        <v>31</v>
      </c>
      <c r="O870" s="21">
        <v>31</v>
      </c>
      <c r="P870" s="21">
        <v>30</v>
      </c>
      <c r="Q870" s="22">
        <v>115</v>
      </c>
      <c r="R870" s="22">
        <v>112</v>
      </c>
      <c r="S870" s="23">
        <f t="shared" si="108"/>
        <v>3</v>
      </c>
      <c r="T870" s="22">
        <v>29</v>
      </c>
      <c r="U870" s="22">
        <v>20</v>
      </c>
      <c r="V870" s="24">
        <v>2</v>
      </c>
      <c r="W870" s="24" t="str">
        <f t="shared" si="103"/>
        <v>Brisa Suave</v>
      </c>
      <c r="X870" s="24" t="s">
        <v>47</v>
      </c>
      <c r="Y870" s="24">
        <f t="shared" si="106"/>
        <v>315</v>
      </c>
      <c r="Z870" s="25">
        <v>0</v>
      </c>
      <c r="AA870" s="25">
        <f t="shared" si="105"/>
        <v>0</v>
      </c>
      <c r="AB870" s="25">
        <f t="shared" si="104"/>
        <v>0</v>
      </c>
      <c r="AC870" s="25">
        <v>0</v>
      </c>
      <c r="AD870" s="26">
        <v>2</v>
      </c>
      <c r="AE870" s="26" t="s">
        <v>93</v>
      </c>
      <c r="AN870" s="98" t="s">
        <v>115</v>
      </c>
    </row>
    <row r="871" spans="1:40">
      <c r="A871" s="17">
        <v>43324</v>
      </c>
      <c r="B871" s="18">
        <v>0.33333333333333298</v>
      </c>
      <c r="C871" s="18">
        <v>0.625</v>
      </c>
      <c r="D871" s="19">
        <v>22</v>
      </c>
      <c r="E871" s="19">
        <v>22</v>
      </c>
      <c r="F871" s="19">
        <v>20</v>
      </c>
      <c r="G871" s="5">
        <f>INDEX('Carta Psicrométrica'!B$3:AO$49,MATCH(datos!F871,'Carta Psicrométrica'!A$3:A$49,0),MATCH(datos!E871,'Carta Psicrométrica'!B$2:AO$2,0))</f>
        <v>0</v>
      </c>
      <c r="H871" s="20">
        <v>35</v>
      </c>
      <c r="I871" s="20">
        <v>20</v>
      </c>
      <c r="J871" s="6">
        <v>1021</v>
      </c>
      <c r="K871" s="6">
        <f t="shared" si="107"/>
        <v>765.75</v>
      </c>
      <c r="L871" s="21">
        <v>26</v>
      </c>
      <c r="M871" s="21">
        <v>29</v>
      </c>
      <c r="N871" s="21">
        <v>30</v>
      </c>
      <c r="O871" s="21">
        <v>30</v>
      </c>
      <c r="P871" s="21">
        <v>30</v>
      </c>
      <c r="Q871" s="22">
        <v>112</v>
      </c>
      <c r="R871" s="22">
        <v>112</v>
      </c>
      <c r="S871" s="23">
        <f t="shared" si="108"/>
        <v>6.6039999999999992</v>
      </c>
      <c r="T871" s="22">
        <v>32</v>
      </c>
      <c r="U871" s="22">
        <v>20</v>
      </c>
      <c r="V871" s="24">
        <v>0</v>
      </c>
      <c r="W871" s="24" t="str">
        <f t="shared" si="103"/>
        <v>Calma</v>
      </c>
      <c r="X871" s="24" t="s">
        <v>56</v>
      </c>
      <c r="Y871" s="24">
        <f t="shared" si="106"/>
        <v>67.5</v>
      </c>
      <c r="Z871" s="25">
        <v>0.26</v>
      </c>
      <c r="AA871" s="25">
        <f t="shared" si="105"/>
        <v>0.28881832000000002</v>
      </c>
      <c r="AB871" s="25">
        <f t="shared" si="104"/>
        <v>6.6040000000000001</v>
      </c>
      <c r="AC871" s="25">
        <v>7.3360000000000003</v>
      </c>
      <c r="AD871" s="26">
        <v>7</v>
      </c>
      <c r="AE871" s="26" t="s">
        <v>93</v>
      </c>
      <c r="AN871" s="98" t="s">
        <v>115</v>
      </c>
    </row>
    <row r="872" spans="1:40">
      <c r="A872" s="17">
        <v>43325</v>
      </c>
      <c r="B872" s="18">
        <v>0.33333333333333298</v>
      </c>
      <c r="C872" s="18">
        <v>0.625</v>
      </c>
      <c r="D872" s="19">
        <v>24</v>
      </c>
      <c r="E872" s="19">
        <v>21</v>
      </c>
      <c r="F872" s="19">
        <v>24</v>
      </c>
      <c r="G872" s="5">
        <f>INDEX('Carta Psicrométrica'!B$3:AO$49,MATCH(datos!F872,'Carta Psicrométrica'!A$3:A$49,0),MATCH(datos!E872,'Carta Psicrométrica'!B$2:AO$2,0))</f>
        <v>0</v>
      </c>
      <c r="H872" s="20">
        <v>35</v>
      </c>
      <c r="I872" s="20">
        <v>20</v>
      </c>
      <c r="J872" s="6">
        <v>1019</v>
      </c>
      <c r="K872" s="6">
        <f t="shared" si="107"/>
        <v>764.25</v>
      </c>
      <c r="L872" s="21">
        <v>22</v>
      </c>
      <c r="M872" s="21">
        <v>28</v>
      </c>
      <c r="N872" s="21">
        <v>30</v>
      </c>
      <c r="O872" s="21">
        <v>31</v>
      </c>
      <c r="P872" s="21">
        <v>30</v>
      </c>
      <c r="Q872" s="22">
        <v>112</v>
      </c>
      <c r="R872" s="22">
        <v>106</v>
      </c>
      <c r="S872" s="23">
        <f t="shared" si="108"/>
        <v>6</v>
      </c>
      <c r="T872" s="22">
        <v>35</v>
      </c>
      <c r="U872" s="22">
        <v>21</v>
      </c>
      <c r="V872" s="24">
        <v>0</v>
      </c>
      <c r="W872" s="24" t="str">
        <f t="shared" si="103"/>
        <v>Calma</v>
      </c>
      <c r="X872" s="24" t="s">
        <v>56</v>
      </c>
      <c r="Y872" s="24">
        <f t="shared" si="106"/>
        <v>67.5</v>
      </c>
      <c r="Z872" s="25">
        <v>0</v>
      </c>
      <c r="AA872" s="25">
        <f t="shared" si="105"/>
        <v>0</v>
      </c>
      <c r="AB872" s="25">
        <f t="shared" si="104"/>
        <v>0</v>
      </c>
      <c r="AC872" s="25">
        <v>0</v>
      </c>
      <c r="AD872" s="26">
        <v>2</v>
      </c>
      <c r="AE872" s="26" t="s">
        <v>76</v>
      </c>
      <c r="AN872" s="98" t="s">
        <v>191</v>
      </c>
    </row>
    <row r="873" spans="1:40">
      <c r="A873" s="17">
        <v>43326</v>
      </c>
      <c r="B873" s="18">
        <v>0.33333333333333298</v>
      </c>
      <c r="C873" s="18">
        <v>0.625</v>
      </c>
      <c r="D873" s="19">
        <v>25</v>
      </c>
      <c r="E873" s="19">
        <v>22</v>
      </c>
      <c r="F873" s="19">
        <v>26</v>
      </c>
      <c r="G873" s="5">
        <f>INDEX('Carta Psicrométrica'!B$3:AO$49,MATCH(datos!F873,'Carta Psicrométrica'!A$3:A$49,0),MATCH(datos!E873,'Carta Psicrométrica'!B$2:AO$2,0))</f>
        <v>0</v>
      </c>
      <c r="H873" s="20">
        <v>37</v>
      </c>
      <c r="I873" s="20">
        <v>21</v>
      </c>
      <c r="J873" s="6">
        <v>1016</v>
      </c>
      <c r="K873" s="6">
        <f t="shared" si="107"/>
        <v>762</v>
      </c>
      <c r="L873" s="21">
        <v>28</v>
      </c>
      <c r="M873" s="21">
        <v>30</v>
      </c>
      <c r="N873" s="21">
        <v>30</v>
      </c>
      <c r="O873" s="21">
        <v>30</v>
      </c>
      <c r="P873" s="21">
        <v>29</v>
      </c>
      <c r="Q873" s="22">
        <v>106</v>
      </c>
      <c r="R873" s="22">
        <v>99</v>
      </c>
      <c r="S873" s="23">
        <f t="shared" si="108"/>
        <v>7</v>
      </c>
      <c r="T873" s="22">
        <v>36</v>
      </c>
      <c r="U873" s="22">
        <v>20</v>
      </c>
      <c r="V873" s="24">
        <v>0</v>
      </c>
      <c r="W873" s="24" t="str">
        <f t="shared" si="103"/>
        <v>Calma</v>
      </c>
      <c r="X873" s="24" t="s">
        <v>59</v>
      </c>
      <c r="Y873" s="24">
        <f t="shared" si="106"/>
        <v>45</v>
      </c>
      <c r="Z873" s="25">
        <v>0</v>
      </c>
      <c r="AA873" s="25">
        <f t="shared" si="105"/>
        <v>0</v>
      </c>
      <c r="AB873" s="25">
        <f t="shared" si="104"/>
        <v>0</v>
      </c>
      <c r="AC873" s="25">
        <v>0</v>
      </c>
      <c r="AD873" s="26">
        <v>0</v>
      </c>
      <c r="AN873" s="98" t="s">
        <v>164</v>
      </c>
    </row>
    <row r="874" spans="1:40">
      <c r="A874" s="17">
        <v>43327</v>
      </c>
      <c r="B874" s="18">
        <v>0.33333333333333298</v>
      </c>
      <c r="C874" s="18">
        <v>0.625</v>
      </c>
      <c r="D874" s="19">
        <v>25</v>
      </c>
      <c r="E874" s="19">
        <v>22</v>
      </c>
      <c r="F874" s="19">
        <v>27</v>
      </c>
      <c r="G874" s="5">
        <f>INDEX('Carta Psicrométrica'!B$3:AO$49,MATCH(datos!F874,'Carta Psicrométrica'!A$3:A$49,0),MATCH(datos!E874,'Carta Psicrométrica'!B$2:AO$2,0))</f>
        <v>0</v>
      </c>
      <c r="H874" s="20">
        <v>40</v>
      </c>
      <c r="I874" s="20">
        <v>22</v>
      </c>
      <c r="J874" s="6">
        <v>1017</v>
      </c>
      <c r="K874" s="6">
        <f t="shared" si="107"/>
        <v>762.75</v>
      </c>
      <c r="L874" s="21">
        <v>29</v>
      </c>
      <c r="M874" s="21">
        <v>30</v>
      </c>
      <c r="N874" s="21">
        <v>31</v>
      </c>
      <c r="O874" s="21">
        <v>30</v>
      </c>
      <c r="P874" s="21">
        <v>29</v>
      </c>
      <c r="Q874" s="22">
        <v>99</v>
      </c>
      <c r="R874" s="22">
        <v>91</v>
      </c>
      <c r="S874" s="23">
        <f t="shared" si="108"/>
        <v>8</v>
      </c>
      <c r="T874" s="22">
        <v>38</v>
      </c>
      <c r="U874" s="22">
        <v>20</v>
      </c>
      <c r="V874" s="24">
        <v>0</v>
      </c>
      <c r="W874" s="24" t="str">
        <f t="shared" si="103"/>
        <v>Calma</v>
      </c>
      <c r="X874" s="24" t="s">
        <v>51</v>
      </c>
      <c r="Y874" s="24">
        <f t="shared" si="106"/>
        <v>90</v>
      </c>
      <c r="Z874" s="25">
        <v>0</v>
      </c>
      <c r="AA874" s="25">
        <f t="shared" si="105"/>
        <v>0</v>
      </c>
      <c r="AB874" s="25">
        <f t="shared" si="104"/>
        <v>0</v>
      </c>
      <c r="AC874" s="25">
        <v>0</v>
      </c>
      <c r="AD874" s="26">
        <v>4</v>
      </c>
      <c r="AE874" s="26" t="s">
        <v>76</v>
      </c>
      <c r="AN874" s="98" t="s">
        <v>192</v>
      </c>
    </row>
    <row r="875" spans="1:40">
      <c r="A875" s="17">
        <v>43328</v>
      </c>
      <c r="B875" s="18">
        <v>0.33333333333333298</v>
      </c>
      <c r="C875" s="18">
        <v>0.625</v>
      </c>
      <c r="D875" s="19">
        <v>26</v>
      </c>
      <c r="E875" s="19">
        <v>23</v>
      </c>
      <c r="F875" s="19">
        <v>27</v>
      </c>
      <c r="G875" s="5">
        <f>INDEX('Carta Psicrométrica'!B$3:AO$49,MATCH(datos!F875,'Carta Psicrométrica'!A$3:A$49,0),MATCH(datos!E875,'Carta Psicrométrica'!B$2:AO$2,0))</f>
        <v>0</v>
      </c>
      <c r="H875" s="20">
        <v>40</v>
      </c>
      <c r="I875" s="20">
        <v>25</v>
      </c>
      <c r="J875" s="6">
        <v>1019</v>
      </c>
      <c r="K875" s="6">
        <f t="shared" si="107"/>
        <v>764.25</v>
      </c>
      <c r="L875" s="21">
        <v>31</v>
      </c>
      <c r="M875" s="21">
        <v>31</v>
      </c>
      <c r="N875" s="21">
        <v>32</v>
      </c>
      <c r="O875" s="21">
        <v>31</v>
      </c>
      <c r="P875" s="21">
        <v>29</v>
      </c>
      <c r="Q875" s="22">
        <v>91</v>
      </c>
      <c r="R875" s="22">
        <v>83</v>
      </c>
      <c r="S875" s="23">
        <f t="shared" si="108"/>
        <v>8</v>
      </c>
      <c r="T875" s="22">
        <v>38</v>
      </c>
      <c r="U875" s="22">
        <v>22</v>
      </c>
      <c r="V875" s="24">
        <v>0</v>
      </c>
      <c r="W875" s="24" t="str">
        <f t="shared" si="103"/>
        <v>Calma</v>
      </c>
      <c r="X875" s="24" t="s">
        <v>58</v>
      </c>
      <c r="Y875" s="24">
        <f t="shared" si="106"/>
        <v>270</v>
      </c>
      <c r="Z875" s="25">
        <v>0</v>
      </c>
      <c r="AA875" s="25">
        <f t="shared" si="105"/>
        <v>0</v>
      </c>
      <c r="AB875" s="25">
        <f t="shared" si="104"/>
        <v>0</v>
      </c>
      <c r="AC875" s="25">
        <v>0</v>
      </c>
      <c r="AD875" s="26">
        <v>6</v>
      </c>
      <c r="AE875" s="26" t="s">
        <v>74</v>
      </c>
      <c r="AN875" s="98" t="s">
        <v>193</v>
      </c>
    </row>
    <row r="876" spans="1:40">
      <c r="A876" s="17">
        <v>43329</v>
      </c>
      <c r="B876" s="18">
        <v>0.33333333333333298</v>
      </c>
      <c r="C876" s="18">
        <v>0.625</v>
      </c>
      <c r="D876" s="19">
        <v>26</v>
      </c>
      <c r="E876" s="19">
        <v>23</v>
      </c>
      <c r="F876" s="19">
        <v>27</v>
      </c>
      <c r="G876" s="5">
        <f>INDEX('Carta Psicrométrica'!B$3:AO$49,MATCH(datos!F876,'Carta Psicrométrica'!A$3:A$49,0),MATCH(datos!E876,'Carta Psicrométrica'!B$2:AO$2,0))</f>
        <v>0</v>
      </c>
      <c r="H876" s="20">
        <v>40</v>
      </c>
      <c r="I876" s="20">
        <v>23</v>
      </c>
      <c r="J876" s="6">
        <v>1020</v>
      </c>
      <c r="K876" s="6">
        <f t="shared" si="107"/>
        <v>765</v>
      </c>
      <c r="L876" s="21">
        <v>31</v>
      </c>
      <c r="M876" s="21">
        <v>33</v>
      </c>
      <c r="N876" s="21">
        <v>33</v>
      </c>
      <c r="O876" s="21">
        <v>31</v>
      </c>
      <c r="P876" s="21">
        <v>29</v>
      </c>
      <c r="Q876" s="22">
        <v>83</v>
      </c>
      <c r="R876" s="22">
        <v>75</v>
      </c>
      <c r="S876" s="23">
        <v>8</v>
      </c>
      <c r="T876" s="22">
        <v>37</v>
      </c>
      <c r="U876" s="22">
        <v>21</v>
      </c>
      <c r="V876" s="24">
        <v>1</v>
      </c>
      <c r="W876" s="24" t="str">
        <f t="shared" si="103"/>
        <v>Ventolina</v>
      </c>
      <c r="X876" s="24" t="s">
        <v>60</v>
      </c>
      <c r="Y876" s="24">
        <f t="shared" si="106"/>
        <v>292.5</v>
      </c>
      <c r="Z876" s="25">
        <v>0.02</v>
      </c>
      <c r="AA876" s="25">
        <f t="shared" si="105"/>
        <v>1.9685000000000001E-2</v>
      </c>
      <c r="AB876" s="25">
        <f t="shared" si="104"/>
        <v>0.50800000000000001</v>
      </c>
      <c r="AC876" s="25">
        <v>0.5</v>
      </c>
      <c r="AD876" s="26">
        <v>3</v>
      </c>
      <c r="AE876" s="26" t="s">
        <v>76</v>
      </c>
      <c r="AN876" s="98" t="s">
        <v>194</v>
      </c>
    </row>
    <row r="877" spans="1:40">
      <c r="A877" s="17">
        <v>43330</v>
      </c>
      <c r="B877" s="18">
        <v>0.33333333333333298</v>
      </c>
      <c r="C877" s="18">
        <v>0.625</v>
      </c>
      <c r="D877" s="19">
        <v>28</v>
      </c>
      <c r="E877" s="19">
        <v>24</v>
      </c>
      <c r="F877" s="19">
        <v>29</v>
      </c>
      <c r="G877" s="5">
        <f>INDEX('Carta Psicrométrica'!B$3:AO$49,MATCH(datos!F877,'Carta Psicrométrica'!A$3:A$49,0),MATCH(datos!E877,'Carta Psicrométrica'!B$2:AO$2,0))</f>
        <v>0</v>
      </c>
      <c r="H877" s="20">
        <v>37</v>
      </c>
      <c r="I877" s="20">
        <v>31</v>
      </c>
      <c r="J877" s="6">
        <v>1021</v>
      </c>
      <c r="K877" s="6">
        <f t="shared" si="107"/>
        <v>765.75</v>
      </c>
      <c r="L877" s="21">
        <v>31</v>
      </c>
      <c r="M877" s="21">
        <v>33</v>
      </c>
      <c r="N877" s="21">
        <v>33</v>
      </c>
      <c r="O877" s="21">
        <v>32</v>
      </c>
      <c r="P877" s="21">
        <v>31</v>
      </c>
      <c r="Q877" s="22">
        <v>115</v>
      </c>
      <c r="R877" s="22">
        <v>105</v>
      </c>
      <c r="S877" s="23">
        <f t="shared" ref="S877:S922" si="109">IF(AB877=0,Q877-R877,Q877-(R877-AB877))</f>
        <v>10</v>
      </c>
      <c r="T877" s="22">
        <v>36</v>
      </c>
      <c r="U877" s="22">
        <v>22</v>
      </c>
      <c r="V877" s="24">
        <v>0</v>
      </c>
      <c r="W877" s="24" t="str">
        <f t="shared" si="103"/>
        <v>Calma</v>
      </c>
      <c r="X877" s="24" t="s">
        <v>58</v>
      </c>
      <c r="Y877" s="24">
        <f t="shared" si="106"/>
        <v>270</v>
      </c>
      <c r="Z877" s="25">
        <v>0</v>
      </c>
      <c r="AA877" s="25">
        <f t="shared" si="105"/>
        <v>0</v>
      </c>
      <c r="AB877" s="25">
        <f t="shared" si="104"/>
        <v>0</v>
      </c>
      <c r="AC877" s="25">
        <v>0</v>
      </c>
      <c r="AD877" s="26">
        <v>6</v>
      </c>
      <c r="AE877" s="26" t="s">
        <v>93</v>
      </c>
      <c r="AN877" s="98" t="s">
        <v>195</v>
      </c>
    </row>
    <row r="878" spans="1:40">
      <c r="A878" s="17">
        <v>43331</v>
      </c>
      <c r="B878" s="18">
        <v>0.33333333333333298</v>
      </c>
      <c r="C878" s="18">
        <v>0.625</v>
      </c>
      <c r="D878" s="19">
        <v>24</v>
      </c>
      <c r="E878" s="19">
        <v>23</v>
      </c>
      <c r="F878" s="19">
        <v>25</v>
      </c>
      <c r="G878" s="5">
        <f>INDEX('Carta Psicrométrica'!B$3:AO$49,MATCH(datos!F878,'Carta Psicrométrica'!A$3:A$49,0),MATCH(datos!E878,'Carta Psicrométrica'!B$2:AO$2,0))</f>
        <v>0</v>
      </c>
      <c r="H878" s="20">
        <v>39</v>
      </c>
      <c r="I878" s="20">
        <v>23</v>
      </c>
      <c r="J878" s="6">
        <v>1020</v>
      </c>
      <c r="K878" s="6">
        <f t="shared" si="107"/>
        <v>765</v>
      </c>
      <c r="L878" s="21">
        <v>34</v>
      </c>
      <c r="M878" s="21">
        <v>33</v>
      </c>
      <c r="N878" s="21">
        <v>33</v>
      </c>
      <c r="O878" s="21">
        <v>32</v>
      </c>
      <c r="P878" s="21">
        <v>29</v>
      </c>
      <c r="Q878" s="22">
        <v>105</v>
      </c>
      <c r="R878" s="22">
        <v>98</v>
      </c>
      <c r="S878" s="23">
        <f t="shared" si="109"/>
        <v>7.2540000000000049</v>
      </c>
      <c r="T878" s="22">
        <v>37</v>
      </c>
      <c r="U878" s="22">
        <v>23</v>
      </c>
      <c r="V878" s="24">
        <v>2</v>
      </c>
      <c r="W878" s="24" t="str">
        <f t="shared" si="103"/>
        <v>Brisa Suave</v>
      </c>
      <c r="X878" s="24" t="s">
        <v>67</v>
      </c>
      <c r="Y878" s="24">
        <f t="shared" si="106"/>
        <v>337.5</v>
      </c>
      <c r="Z878" s="25">
        <v>0.01</v>
      </c>
      <c r="AA878" s="25">
        <f t="shared" si="105"/>
        <v>0</v>
      </c>
      <c r="AB878" s="25">
        <f t="shared" si="104"/>
        <v>0.254</v>
      </c>
      <c r="AC878" s="25">
        <v>0</v>
      </c>
      <c r="AD878" s="26">
        <v>4</v>
      </c>
      <c r="AE878" s="26" t="s">
        <v>76</v>
      </c>
      <c r="AN878" s="98" t="s">
        <v>196</v>
      </c>
    </row>
    <row r="879" spans="1:40">
      <c r="A879" s="17">
        <v>43332</v>
      </c>
      <c r="B879" s="18">
        <v>0.33333333333333298</v>
      </c>
      <c r="C879" s="18">
        <v>0.625</v>
      </c>
      <c r="D879" s="19">
        <v>28</v>
      </c>
      <c r="E879" s="19">
        <v>24</v>
      </c>
      <c r="F879" s="19">
        <v>29</v>
      </c>
      <c r="G879" s="5">
        <f>INDEX('Carta Psicrométrica'!B$3:AO$49,MATCH(datos!F879,'Carta Psicrométrica'!A$3:A$49,0),MATCH(datos!E879,'Carta Psicrométrica'!B$2:AO$2,0))</f>
        <v>0</v>
      </c>
      <c r="H879" s="20">
        <v>40</v>
      </c>
      <c r="I879" s="20">
        <v>26</v>
      </c>
      <c r="J879" s="6">
        <v>1019</v>
      </c>
      <c r="K879" s="6">
        <f t="shared" si="107"/>
        <v>764.25</v>
      </c>
      <c r="L879" s="21">
        <v>32</v>
      </c>
      <c r="M879" s="21">
        <v>33</v>
      </c>
      <c r="N879" s="21">
        <v>33</v>
      </c>
      <c r="O879" s="21">
        <v>32</v>
      </c>
      <c r="P879" s="21">
        <v>30</v>
      </c>
      <c r="Q879" s="22">
        <v>98</v>
      </c>
      <c r="R879" s="22">
        <v>91</v>
      </c>
      <c r="S879" s="23">
        <f t="shared" si="109"/>
        <v>7</v>
      </c>
      <c r="T879" s="22">
        <v>39</v>
      </c>
      <c r="U879" s="22">
        <v>24</v>
      </c>
      <c r="V879" s="24">
        <v>2</v>
      </c>
      <c r="W879" s="24" t="str">
        <f t="shared" si="103"/>
        <v>Brisa Suave</v>
      </c>
      <c r="X879" s="24" t="s">
        <v>53</v>
      </c>
      <c r="Y879" s="24">
        <f t="shared" si="106"/>
        <v>22.5</v>
      </c>
      <c r="Z879" s="25">
        <v>0</v>
      </c>
      <c r="AA879" s="25">
        <f t="shared" si="105"/>
        <v>0</v>
      </c>
      <c r="AB879" s="25">
        <f t="shared" si="104"/>
        <v>0</v>
      </c>
      <c r="AC879" s="25">
        <v>0</v>
      </c>
      <c r="AD879" s="26">
        <v>4</v>
      </c>
      <c r="AE879" s="26" t="s">
        <v>76</v>
      </c>
      <c r="AN879" s="98" t="s">
        <v>197</v>
      </c>
    </row>
    <row r="880" spans="1:40">
      <c r="A880" s="17">
        <v>43333</v>
      </c>
      <c r="B880" s="18">
        <v>0.33333333333333298</v>
      </c>
      <c r="C880" s="18">
        <v>0.625</v>
      </c>
      <c r="D880" s="19">
        <v>25</v>
      </c>
      <c r="E880" s="19">
        <v>23</v>
      </c>
      <c r="F880" s="19">
        <v>27</v>
      </c>
      <c r="G880" s="5">
        <f>INDEX('Carta Psicrométrica'!B$3:AO$49,MATCH(datos!F880,'Carta Psicrométrica'!A$3:A$49,0),MATCH(datos!E880,'Carta Psicrométrica'!B$2:AO$2,0))</f>
        <v>0</v>
      </c>
      <c r="H880" s="20">
        <v>39</v>
      </c>
      <c r="I880" s="20">
        <v>25</v>
      </c>
      <c r="J880" s="6">
        <v>1021</v>
      </c>
      <c r="K880" s="6">
        <f t="shared" si="107"/>
        <v>765.75</v>
      </c>
      <c r="L880" s="21">
        <v>32</v>
      </c>
      <c r="M880" s="21">
        <v>34</v>
      </c>
      <c r="N880" s="21">
        <v>33</v>
      </c>
      <c r="O880" s="21">
        <v>32</v>
      </c>
      <c r="P880" s="21">
        <v>29</v>
      </c>
      <c r="Q880" s="22">
        <v>91</v>
      </c>
      <c r="R880" s="22">
        <v>82</v>
      </c>
      <c r="S880" s="23">
        <f t="shared" si="109"/>
        <v>9</v>
      </c>
      <c r="T880" s="22">
        <v>38</v>
      </c>
      <c r="U880" s="22">
        <v>24</v>
      </c>
      <c r="V880" s="24">
        <v>0</v>
      </c>
      <c r="W880" s="24" t="str">
        <f t="shared" si="103"/>
        <v>Calma</v>
      </c>
      <c r="X880" s="24" t="s">
        <v>56</v>
      </c>
      <c r="Y880" s="24">
        <f t="shared" si="106"/>
        <v>67.5</v>
      </c>
      <c r="Z880" s="25">
        <v>0</v>
      </c>
      <c r="AA880" s="25">
        <f t="shared" si="105"/>
        <v>0</v>
      </c>
      <c r="AB880" s="25">
        <f t="shared" si="104"/>
        <v>0</v>
      </c>
      <c r="AC880" s="25">
        <v>0</v>
      </c>
      <c r="AD880" s="26">
        <v>6</v>
      </c>
      <c r="AE880" s="26" t="s">
        <v>108</v>
      </c>
      <c r="AN880" s="98" t="s">
        <v>198</v>
      </c>
    </row>
    <row r="881" spans="1:40">
      <c r="A881" s="17">
        <v>43334</v>
      </c>
      <c r="B881" s="18">
        <v>0.33333333333333298</v>
      </c>
      <c r="C881" s="18">
        <v>0.625</v>
      </c>
      <c r="D881" s="19">
        <v>24</v>
      </c>
      <c r="E881" s="19">
        <v>22</v>
      </c>
      <c r="F881" s="19">
        <v>25</v>
      </c>
      <c r="G881" s="5">
        <f>INDEX('Carta Psicrométrica'!B$3:AO$49,MATCH(datos!F881,'Carta Psicrométrica'!A$3:A$49,0),MATCH(datos!E881,'Carta Psicrométrica'!B$2:AO$2,0))</f>
        <v>0</v>
      </c>
      <c r="H881" s="20">
        <v>39</v>
      </c>
      <c r="I881" s="20">
        <v>23</v>
      </c>
      <c r="J881" s="6">
        <v>1021</v>
      </c>
      <c r="K881" s="6">
        <f t="shared" si="107"/>
        <v>765.75</v>
      </c>
      <c r="L881" s="21">
        <v>31</v>
      </c>
      <c r="M881" s="21">
        <v>32</v>
      </c>
      <c r="N881" s="21">
        <v>33</v>
      </c>
      <c r="O881" s="21">
        <v>31</v>
      </c>
      <c r="P881" s="21">
        <v>30</v>
      </c>
      <c r="Q881" s="22">
        <v>82</v>
      </c>
      <c r="R881" s="22">
        <v>74</v>
      </c>
      <c r="S881" s="23">
        <f t="shared" si="109"/>
        <v>8</v>
      </c>
      <c r="T881" s="22">
        <v>34</v>
      </c>
      <c r="U881" s="22">
        <v>19</v>
      </c>
      <c r="V881" s="24">
        <v>3</v>
      </c>
      <c r="W881" s="24" t="str">
        <f t="shared" si="103"/>
        <v>Brisa Leve</v>
      </c>
      <c r="X881" s="24" t="s">
        <v>60</v>
      </c>
      <c r="Y881" s="24">
        <f t="shared" si="106"/>
        <v>292.5</v>
      </c>
      <c r="Z881" s="25">
        <v>0</v>
      </c>
      <c r="AA881" s="25">
        <f t="shared" si="105"/>
        <v>0</v>
      </c>
      <c r="AB881" s="25">
        <f t="shared" si="104"/>
        <v>0</v>
      </c>
      <c r="AC881" s="25">
        <v>0</v>
      </c>
      <c r="AD881" s="26">
        <v>3</v>
      </c>
      <c r="AE881" s="26" t="s">
        <v>93</v>
      </c>
      <c r="AN881" s="98" t="s">
        <v>199</v>
      </c>
    </row>
    <row r="882" spans="1:40">
      <c r="A882" s="17">
        <v>43335</v>
      </c>
      <c r="B882" s="18">
        <v>0.33333333333333298</v>
      </c>
      <c r="C882" s="18">
        <v>0.625</v>
      </c>
      <c r="D882" s="19">
        <v>24</v>
      </c>
      <c r="E882" s="19">
        <v>23</v>
      </c>
      <c r="F882" s="19">
        <v>26</v>
      </c>
      <c r="G882" s="5">
        <f>INDEX('Carta Psicrométrica'!B$3:AO$49,MATCH(datos!F882,'Carta Psicrométrica'!A$3:A$49,0),MATCH(datos!E882,'Carta Psicrométrica'!B$2:AO$2,0))</f>
        <v>0</v>
      </c>
      <c r="H882" s="20">
        <v>38</v>
      </c>
      <c r="I882" s="20">
        <v>24</v>
      </c>
      <c r="J882" s="6">
        <v>1022</v>
      </c>
      <c r="K882" s="6">
        <f t="shared" si="107"/>
        <v>766.5</v>
      </c>
      <c r="L882" s="21">
        <v>32</v>
      </c>
      <c r="M882" s="21">
        <v>33</v>
      </c>
      <c r="N882" s="21">
        <v>33</v>
      </c>
      <c r="O882" s="21">
        <v>32</v>
      </c>
      <c r="P882" s="21">
        <v>29</v>
      </c>
      <c r="Q882" s="22">
        <v>74</v>
      </c>
      <c r="R882" s="22">
        <v>68</v>
      </c>
      <c r="S882" s="23">
        <f t="shared" si="109"/>
        <v>6</v>
      </c>
      <c r="T882" s="22">
        <v>34</v>
      </c>
      <c r="U882" s="22">
        <v>20</v>
      </c>
      <c r="V882" s="24">
        <v>1</v>
      </c>
      <c r="W882" s="24" t="str">
        <f t="shared" si="103"/>
        <v>Ventolina</v>
      </c>
      <c r="X882" s="24" t="s">
        <v>58</v>
      </c>
      <c r="Y882" s="24">
        <f t="shared" si="106"/>
        <v>270</v>
      </c>
      <c r="Z882" s="25">
        <v>0</v>
      </c>
      <c r="AA882" s="25">
        <f t="shared" si="105"/>
        <v>0</v>
      </c>
      <c r="AB882" s="25">
        <f t="shared" si="104"/>
        <v>0</v>
      </c>
      <c r="AC882" s="25">
        <v>0</v>
      </c>
      <c r="AD882" s="26">
        <v>7</v>
      </c>
      <c r="AE882" s="26" t="s">
        <v>95</v>
      </c>
      <c r="AN882" s="98" t="s">
        <v>200</v>
      </c>
    </row>
    <row r="883" spans="1:40">
      <c r="A883" s="17">
        <v>43336</v>
      </c>
      <c r="B883" s="18">
        <v>0.33333333333333298</v>
      </c>
      <c r="C883" s="18">
        <v>0.625</v>
      </c>
      <c r="D883" s="19">
        <v>25</v>
      </c>
      <c r="E883" s="19">
        <v>23</v>
      </c>
      <c r="F883" s="19">
        <v>26</v>
      </c>
      <c r="G883" s="5">
        <f>INDEX('Carta Psicrométrica'!B$3:AO$49,MATCH(datos!F883,'Carta Psicrométrica'!A$3:A$49,0),MATCH(datos!E883,'Carta Psicrométrica'!B$2:AO$2,0))</f>
        <v>0</v>
      </c>
      <c r="H883" s="20">
        <v>31</v>
      </c>
      <c r="I883" s="20">
        <v>23</v>
      </c>
      <c r="J883" s="6">
        <v>1020</v>
      </c>
      <c r="K883" s="6">
        <f t="shared" si="107"/>
        <v>765</v>
      </c>
      <c r="L883" s="21">
        <v>31</v>
      </c>
      <c r="M883" s="21">
        <v>34</v>
      </c>
      <c r="N883" s="21">
        <v>33</v>
      </c>
      <c r="O883" s="21">
        <v>32</v>
      </c>
      <c r="P883" s="21">
        <v>29</v>
      </c>
      <c r="Q883" s="22">
        <v>68</v>
      </c>
      <c r="R883" s="22">
        <v>60</v>
      </c>
      <c r="S883" s="23">
        <f t="shared" si="109"/>
        <v>8</v>
      </c>
      <c r="T883" s="22">
        <v>35</v>
      </c>
      <c r="U883" s="22">
        <v>20</v>
      </c>
      <c r="V883" s="24">
        <v>0</v>
      </c>
      <c r="W883" s="24" t="str">
        <f t="shared" ref="W883:W938" si="110">IF(V883=0,"Calma",IF(V883=1,"Ventolina",IF(V883=2,"Brisa Suave",IF(V883=3,"Brisa Leve",IF(V883=4,"Brisa Moderada",IF(V883=5,"Brisa Fresca",IF(V883=6,"Brisa Fuerte",IF(V883=7,"Viento Fuerte",IF(V883=8,"Temporal",IF(V883=9,"Temporal Fuerte",IF(V883=10,"Temporal Violento",IF(V883=11,"Temporal Muy Violento",IF(V883=12,"Huracán","N/A")))))))))))))</f>
        <v>Calma</v>
      </c>
      <c r="X883" s="24" t="s">
        <v>58</v>
      </c>
      <c r="Y883" s="24">
        <f t="shared" si="106"/>
        <v>270</v>
      </c>
      <c r="Z883" s="25">
        <v>0</v>
      </c>
      <c r="AA883" s="25">
        <f t="shared" si="105"/>
        <v>0</v>
      </c>
      <c r="AB883" s="25">
        <f t="shared" si="104"/>
        <v>0</v>
      </c>
      <c r="AC883" s="25">
        <v>0</v>
      </c>
      <c r="AD883" s="26">
        <v>3</v>
      </c>
      <c r="AE883" s="26" t="s">
        <v>74</v>
      </c>
      <c r="AN883" s="98" t="s">
        <v>201</v>
      </c>
    </row>
    <row r="884" spans="1:40">
      <c r="A884" s="17">
        <v>43337</v>
      </c>
      <c r="B884" s="18">
        <v>0.33333333333333298</v>
      </c>
      <c r="C884" s="18">
        <v>0.625</v>
      </c>
      <c r="D884" s="19">
        <v>24</v>
      </c>
      <c r="E884" s="19">
        <v>22</v>
      </c>
      <c r="F884" s="19">
        <v>26</v>
      </c>
      <c r="G884" s="5">
        <f>INDEX('Carta Psicrométrica'!B$3:AO$49,MATCH(datos!F884,'Carta Psicrométrica'!A$3:A$49,0),MATCH(datos!E884,'Carta Psicrométrica'!B$2:AO$2,0))</f>
        <v>0</v>
      </c>
      <c r="H884" s="20">
        <v>38</v>
      </c>
      <c r="I884" s="20">
        <v>24</v>
      </c>
      <c r="J884" s="6">
        <v>1020</v>
      </c>
      <c r="K884" s="6">
        <f t="shared" si="107"/>
        <v>765</v>
      </c>
      <c r="L884" s="21">
        <v>32</v>
      </c>
      <c r="M884" s="21">
        <v>33</v>
      </c>
      <c r="N884" s="21">
        <v>33</v>
      </c>
      <c r="O884" s="21">
        <v>32</v>
      </c>
      <c r="P884" s="21">
        <v>29</v>
      </c>
      <c r="Q884" s="22">
        <v>100</v>
      </c>
      <c r="R884" s="22">
        <v>91</v>
      </c>
      <c r="S884" s="23">
        <f t="shared" si="109"/>
        <v>9</v>
      </c>
      <c r="T884" s="22">
        <v>36</v>
      </c>
      <c r="U884" s="22">
        <v>24</v>
      </c>
      <c r="W884" s="24" t="str">
        <f t="shared" si="110"/>
        <v>Calma</v>
      </c>
      <c r="X884" s="24" t="s">
        <v>60</v>
      </c>
      <c r="Y884" s="24">
        <f t="shared" si="106"/>
        <v>292.5</v>
      </c>
      <c r="Z884" s="25">
        <v>0</v>
      </c>
      <c r="AA884" s="25">
        <f t="shared" si="105"/>
        <v>0</v>
      </c>
      <c r="AB884" s="25">
        <f t="shared" si="104"/>
        <v>0</v>
      </c>
      <c r="AC884" s="25">
        <v>0</v>
      </c>
      <c r="AD884" s="26">
        <v>7</v>
      </c>
      <c r="AE884" s="26" t="s">
        <v>88</v>
      </c>
      <c r="AN884" s="98" t="s">
        <v>202</v>
      </c>
    </row>
    <row r="885" spans="1:40">
      <c r="A885" s="17">
        <v>43338</v>
      </c>
      <c r="B885" s="18">
        <v>0.33333333333333298</v>
      </c>
      <c r="C885" s="18">
        <v>0.625</v>
      </c>
      <c r="D885" s="19">
        <v>23</v>
      </c>
      <c r="E885" s="19">
        <v>21</v>
      </c>
      <c r="F885" s="19">
        <v>25</v>
      </c>
      <c r="G885" s="5">
        <f>INDEX('Carta Psicrométrica'!B$3:AO$49,MATCH(datos!F885,'Carta Psicrométrica'!A$3:A$49,0),MATCH(datos!E885,'Carta Psicrométrica'!B$2:AO$2,0))</f>
        <v>0</v>
      </c>
      <c r="H885" s="20">
        <v>37</v>
      </c>
      <c r="I885" s="20">
        <v>25</v>
      </c>
      <c r="J885" s="6">
        <v>1019</v>
      </c>
      <c r="K885" s="6">
        <f t="shared" si="107"/>
        <v>764.25</v>
      </c>
      <c r="L885" s="21">
        <v>31</v>
      </c>
      <c r="M885" s="21">
        <v>33</v>
      </c>
      <c r="N885" s="21">
        <v>33</v>
      </c>
      <c r="O885" s="21">
        <v>32</v>
      </c>
      <c r="P885" s="21">
        <v>30</v>
      </c>
      <c r="Q885" s="22">
        <v>91</v>
      </c>
      <c r="R885" s="22">
        <v>86</v>
      </c>
      <c r="S885" s="23">
        <f t="shared" si="109"/>
        <v>5</v>
      </c>
      <c r="T885" s="22">
        <v>30</v>
      </c>
      <c r="U885" s="22">
        <v>23</v>
      </c>
      <c r="V885" s="24">
        <v>0</v>
      </c>
      <c r="W885" s="24" t="str">
        <f t="shared" si="110"/>
        <v>Calma</v>
      </c>
      <c r="X885" s="24" t="s">
        <v>58</v>
      </c>
      <c r="Y885" s="24">
        <f t="shared" si="106"/>
        <v>270</v>
      </c>
      <c r="Z885" s="25">
        <v>0</v>
      </c>
      <c r="AA885" s="25">
        <f t="shared" si="105"/>
        <v>0</v>
      </c>
      <c r="AB885" s="25">
        <f t="shared" ref="AB885:AB918" si="111">Z885*25.4</f>
        <v>0</v>
      </c>
      <c r="AC885" s="25">
        <v>0</v>
      </c>
      <c r="AD885" s="26">
        <v>1</v>
      </c>
      <c r="AE885" s="26" t="s">
        <v>96</v>
      </c>
      <c r="AN885" s="98" t="s">
        <v>203</v>
      </c>
    </row>
    <row r="886" spans="1:40">
      <c r="A886" s="17">
        <v>43339</v>
      </c>
      <c r="B886" s="18">
        <v>0.33333333333333298</v>
      </c>
      <c r="C886" s="18">
        <v>0.625</v>
      </c>
      <c r="D886" s="19">
        <v>23</v>
      </c>
      <c r="E886" s="19">
        <v>22</v>
      </c>
      <c r="F886" s="19">
        <v>27</v>
      </c>
      <c r="G886" s="5">
        <f>INDEX('Carta Psicrométrica'!B$3:AO$49,MATCH(datos!F886,'Carta Psicrométrica'!A$3:A$49,0),MATCH(datos!E886,'Carta Psicrométrica'!B$2:AO$2,0))</f>
        <v>0</v>
      </c>
      <c r="H886" s="20">
        <v>40</v>
      </c>
      <c r="I886" s="20">
        <v>34</v>
      </c>
      <c r="J886" s="6">
        <v>1020</v>
      </c>
      <c r="K886" s="6">
        <f t="shared" si="107"/>
        <v>765</v>
      </c>
      <c r="L886" s="21">
        <v>31</v>
      </c>
      <c r="M886" s="21">
        <v>33</v>
      </c>
      <c r="N886" s="21">
        <v>33</v>
      </c>
      <c r="O886" s="21">
        <v>31</v>
      </c>
      <c r="P886" s="21">
        <v>30</v>
      </c>
      <c r="Q886" s="22">
        <v>86</v>
      </c>
      <c r="R886" s="22">
        <v>77</v>
      </c>
      <c r="S886" s="23">
        <f t="shared" si="109"/>
        <v>9</v>
      </c>
      <c r="T886" s="22">
        <v>37</v>
      </c>
      <c r="U886" s="22">
        <v>24</v>
      </c>
      <c r="V886" s="24">
        <v>0</v>
      </c>
      <c r="W886" s="24" t="str">
        <f t="shared" si="110"/>
        <v>Calma</v>
      </c>
      <c r="X886" s="24" t="s">
        <v>58</v>
      </c>
      <c r="Y886" s="24">
        <f t="shared" si="106"/>
        <v>270</v>
      </c>
      <c r="Z886" s="25">
        <v>0</v>
      </c>
      <c r="AA886" s="25">
        <f t="shared" si="105"/>
        <v>0</v>
      </c>
      <c r="AB886" s="25">
        <f t="shared" si="111"/>
        <v>0</v>
      </c>
      <c r="AC886" s="25">
        <v>0</v>
      </c>
      <c r="AD886" s="26">
        <v>1</v>
      </c>
      <c r="AE886" s="26" t="s">
        <v>96</v>
      </c>
      <c r="AN886" s="98" t="s">
        <v>204</v>
      </c>
    </row>
    <row r="887" spans="1:40">
      <c r="A887" s="17">
        <v>43340</v>
      </c>
      <c r="B887" s="18">
        <v>0.33333333333333298</v>
      </c>
      <c r="C887" s="18">
        <v>0.625</v>
      </c>
      <c r="D887" s="19">
        <v>26</v>
      </c>
      <c r="E887" s="19">
        <v>26</v>
      </c>
      <c r="F887" s="19">
        <v>26</v>
      </c>
      <c r="G887" s="5">
        <f>INDEX('Carta Psicrométrica'!B$3:AO$49,MATCH(datos!F887,'Carta Psicrométrica'!A$3:A$49,0),MATCH(datos!E887,'Carta Psicrométrica'!B$2:AO$2,0))</f>
        <v>0</v>
      </c>
      <c r="H887" s="20">
        <v>26</v>
      </c>
      <c r="I887" s="20">
        <v>27</v>
      </c>
      <c r="J887" s="6">
        <v>1018</v>
      </c>
      <c r="K887" s="6">
        <f t="shared" si="107"/>
        <v>763.5</v>
      </c>
      <c r="L887" s="21">
        <v>30</v>
      </c>
      <c r="M887" s="21">
        <v>33</v>
      </c>
      <c r="N887" s="21">
        <v>34</v>
      </c>
      <c r="O887" s="21">
        <v>33</v>
      </c>
      <c r="P887" s="21">
        <v>30</v>
      </c>
      <c r="Q887" s="22">
        <v>77</v>
      </c>
      <c r="R887" s="22">
        <v>70</v>
      </c>
      <c r="S887" s="23">
        <f t="shared" si="109"/>
        <v>7</v>
      </c>
      <c r="T887" s="22">
        <v>38</v>
      </c>
      <c r="U887" s="22">
        <v>20</v>
      </c>
      <c r="V887" s="24">
        <v>0</v>
      </c>
      <c r="W887" s="24" t="str">
        <f t="shared" si="110"/>
        <v>Calma</v>
      </c>
      <c r="X887" s="36"/>
      <c r="Y887" s="24" t="str">
        <f t="shared" si="106"/>
        <v>N/A</v>
      </c>
      <c r="Z887" s="25">
        <v>0</v>
      </c>
      <c r="AA887" s="25">
        <f t="shared" si="105"/>
        <v>0</v>
      </c>
      <c r="AB887" s="25">
        <f t="shared" si="111"/>
        <v>0</v>
      </c>
      <c r="AC887" s="25">
        <v>0</v>
      </c>
      <c r="AD887" s="26">
        <v>7</v>
      </c>
      <c r="AE887" s="26" t="s">
        <v>76</v>
      </c>
      <c r="AN887" s="98" t="s">
        <v>205</v>
      </c>
    </row>
    <row r="888" spans="1:40">
      <c r="A888" s="17">
        <v>43341</v>
      </c>
      <c r="B888" s="18">
        <v>0.33333333333333298</v>
      </c>
      <c r="C888" s="18">
        <v>0.625</v>
      </c>
      <c r="D888" s="19">
        <v>25</v>
      </c>
      <c r="E888" s="19">
        <v>20</v>
      </c>
      <c r="F888" s="19">
        <v>26</v>
      </c>
      <c r="G888" s="5">
        <f>INDEX('Carta Psicrométrica'!B$3:AO$49,MATCH(datos!F888,'Carta Psicrométrica'!A$3:A$49,0),MATCH(datos!E888,'Carta Psicrométrica'!B$2:AO$2,0))</f>
        <v>0</v>
      </c>
      <c r="H888" s="20">
        <v>39</v>
      </c>
      <c r="I888" s="20">
        <v>30</v>
      </c>
      <c r="J888" s="6">
        <v>1018</v>
      </c>
      <c r="K888" s="6">
        <f t="shared" si="107"/>
        <v>763.5</v>
      </c>
      <c r="L888" s="21">
        <v>30</v>
      </c>
      <c r="M888" s="21">
        <v>32</v>
      </c>
      <c r="N888" s="21">
        <v>32</v>
      </c>
      <c r="O888" s="21">
        <v>31</v>
      </c>
      <c r="P888" s="21">
        <v>29</v>
      </c>
      <c r="Q888" s="22">
        <v>70</v>
      </c>
      <c r="R888" s="22">
        <v>58</v>
      </c>
      <c r="S888" s="23">
        <f t="shared" si="109"/>
        <v>12</v>
      </c>
      <c r="T888" s="22">
        <v>32</v>
      </c>
      <c r="U888" s="22">
        <v>20</v>
      </c>
      <c r="V888" s="24">
        <v>1</v>
      </c>
      <c r="W888" s="24" t="str">
        <f t="shared" si="110"/>
        <v>Ventolina</v>
      </c>
      <c r="X888" s="24" t="s">
        <v>60</v>
      </c>
      <c r="Y888" s="24">
        <f t="shared" si="106"/>
        <v>292.5</v>
      </c>
      <c r="Z888" s="25">
        <v>0</v>
      </c>
      <c r="AA888" s="25">
        <f t="shared" si="105"/>
        <v>0</v>
      </c>
      <c r="AB888" s="25">
        <f t="shared" si="111"/>
        <v>0</v>
      </c>
      <c r="AC888" s="25">
        <v>0</v>
      </c>
      <c r="AD888" s="26">
        <v>2</v>
      </c>
      <c r="AE888" s="26" t="s">
        <v>96</v>
      </c>
    </row>
    <row r="889" spans="1:40">
      <c r="A889" s="17">
        <v>43342</v>
      </c>
      <c r="B889" s="18">
        <v>0.33333333333333298</v>
      </c>
      <c r="C889" s="18">
        <v>0.625</v>
      </c>
      <c r="D889" s="19">
        <v>24</v>
      </c>
      <c r="E889" s="19">
        <v>22</v>
      </c>
      <c r="F889" s="19">
        <v>28</v>
      </c>
      <c r="G889" s="5">
        <f>INDEX('Carta Psicrométrica'!B$3:AO$49,MATCH(datos!F889,'Carta Psicrométrica'!A$3:A$49,0),MATCH(datos!E889,'Carta Psicrométrica'!B$2:AO$2,0))</f>
        <v>0</v>
      </c>
      <c r="H889" s="20">
        <v>42</v>
      </c>
      <c r="I889" s="20">
        <v>25</v>
      </c>
      <c r="J889" s="6">
        <v>1020</v>
      </c>
      <c r="K889" s="6">
        <f t="shared" si="107"/>
        <v>765</v>
      </c>
      <c r="L889" s="21">
        <v>33</v>
      </c>
      <c r="M889" s="21">
        <v>33</v>
      </c>
      <c r="N889" s="21">
        <v>32</v>
      </c>
      <c r="O889" s="21">
        <v>32</v>
      </c>
      <c r="P889" s="21">
        <v>31</v>
      </c>
      <c r="Q889" s="22">
        <v>58</v>
      </c>
      <c r="R889" s="22">
        <v>49</v>
      </c>
      <c r="S889" s="23">
        <f t="shared" si="109"/>
        <v>9</v>
      </c>
      <c r="T889" s="22">
        <v>36</v>
      </c>
      <c r="U889" s="22">
        <v>20</v>
      </c>
      <c r="V889" s="24">
        <v>1</v>
      </c>
      <c r="W889" s="24" t="str">
        <f t="shared" si="110"/>
        <v>Ventolina</v>
      </c>
      <c r="X889" s="24" t="s">
        <v>49</v>
      </c>
      <c r="Y889" s="24">
        <f t="shared" si="106"/>
        <v>247.5</v>
      </c>
      <c r="Z889" s="25">
        <v>0</v>
      </c>
      <c r="AA889" s="25">
        <f t="shared" si="105"/>
        <v>0</v>
      </c>
      <c r="AB889" s="25">
        <f t="shared" si="111"/>
        <v>0</v>
      </c>
      <c r="AC889" s="25">
        <v>0</v>
      </c>
      <c r="AD889" s="26">
        <v>2</v>
      </c>
      <c r="AE889" s="26" t="s">
        <v>94</v>
      </c>
    </row>
    <row r="890" spans="1:40">
      <c r="A890" s="17">
        <v>43343</v>
      </c>
      <c r="B890" s="18">
        <v>0.33333333333333298</v>
      </c>
      <c r="C890" s="18">
        <v>0.625</v>
      </c>
      <c r="D890" s="19">
        <v>27</v>
      </c>
      <c r="E890" s="19">
        <v>38</v>
      </c>
      <c r="F890" s="19">
        <v>20</v>
      </c>
      <c r="G890" s="5" t="e">
        <f>INDEX('Carta Psicrométrica'!B$3:AO$49,MATCH(datos!F890,'Carta Psicrométrica'!A$3:A$49,0),MATCH(datos!E890,'Carta Psicrométrica'!B$2:AO$2,0))</f>
        <v>#N/A</v>
      </c>
      <c r="H890" s="20">
        <v>42</v>
      </c>
      <c r="I890" s="20">
        <v>25</v>
      </c>
      <c r="J890" s="6">
        <v>1020</v>
      </c>
      <c r="K890" s="6">
        <f t="shared" si="107"/>
        <v>765</v>
      </c>
      <c r="L890" s="21">
        <v>34</v>
      </c>
      <c r="M890" s="21">
        <v>33</v>
      </c>
      <c r="N890" s="21">
        <v>33</v>
      </c>
      <c r="O890" s="21">
        <v>32</v>
      </c>
      <c r="P890" s="21">
        <v>30</v>
      </c>
      <c r="Q890" s="22">
        <v>49</v>
      </c>
      <c r="R890" s="22">
        <v>41</v>
      </c>
      <c r="S890" s="23">
        <f t="shared" si="109"/>
        <v>8</v>
      </c>
      <c r="T890" s="22">
        <v>36</v>
      </c>
      <c r="U890" s="22">
        <v>18</v>
      </c>
      <c r="V890" s="24">
        <v>3</v>
      </c>
      <c r="W890" s="24" t="str">
        <f t="shared" si="110"/>
        <v>Brisa Leve</v>
      </c>
      <c r="X890" s="24" t="s">
        <v>56</v>
      </c>
      <c r="Y890" s="24">
        <f t="shared" si="106"/>
        <v>67.5</v>
      </c>
      <c r="Z890" s="25">
        <v>0</v>
      </c>
      <c r="AA890" s="25">
        <f t="shared" si="105"/>
        <v>0</v>
      </c>
      <c r="AB890" s="25">
        <f t="shared" si="111"/>
        <v>0</v>
      </c>
      <c r="AC890" s="25">
        <v>0</v>
      </c>
      <c r="AD890" s="26">
        <v>2</v>
      </c>
      <c r="AE890" s="26" t="s">
        <v>76</v>
      </c>
      <c r="AN890" s="98" t="s">
        <v>206</v>
      </c>
    </row>
    <row r="891" spans="1:40">
      <c r="A891" s="17">
        <v>43344</v>
      </c>
      <c r="B891" s="18">
        <v>0.33333333333333298</v>
      </c>
      <c r="C891" s="18">
        <v>0.625</v>
      </c>
      <c r="D891" s="19">
        <v>27</v>
      </c>
      <c r="E891" s="19">
        <v>23</v>
      </c>
      <c r="F891" s="19">
        <v>29</v>
      </c>
      <c r="G891" s="5">
        <f>INDEX('Carta Psicrométrica'!B$3:AO$49,MATCH(datos!F891,'Carta Psicrométrica'!A$3:A$49,0),MATCH(datos!E891,'Carta Psicrométrica'!B$2:AO$2,0))</f>
        <v>0</v>
      </c>
      <c r="H891" s="20">
        <v>41</v>
      </c>
      <c r="I891" s="20">
        <v>26</v>
      </c>
      <c r="J891" s="6">
        <v>1019</v>
      </c>
      <c r="K891" s="6">
        <f t="shared" si="107"/>
        <v>764.25</v>
      </c>
      <c r="L891" s="21">
        <v>32</v>
      </c>
      <c r="M891" s="21">
        <v>33</v>
      </c>
      <c r="N891" s="21">
        <v>33</v>
      </c>
      <c r="O891" s="21">
        <v>32</v>
      </c>
      <c r="P891" s="21">
        <v>30</v>
      </c>
      <c r="Q891" s="22">
        <v>111</v>
      </c>
      <c r="R891" s="22">
        <v>105</v>
      </c>
      <c r="S891" s="23">
        <f t="shared" si="109"/>
        <v>6</v>
      </c>
      <c r="T891" s="22">
        <v>43</v>
      </c>
      <c r="U891" s="22">
        <v>20</v>
      </c>
      <c r="V891" s="24">
        <v>1</v>
      </c>
      <c r="W891" s="24" t="str">
        <f t="shared" si="110"/>
        <v>Ventolina</v>
      </c>
      <c r="X891" s="24" t="s">
        <v>58</v>
      </c>
      <c r="Y891" s="24">
        <f t="shared" si="106"/>
        <v>270</v>
      </c>
      <c r="Z891" s="25">
        <v>0</v>
      </c>
      <c r="AA891" s="25">
        <f t="shared" si="105"/>
        <v>0</v>
      </c>
      <c r="AB891" s="25">
        <f t="shared" si="111"/>
        <v>0</v>
      </c>
      <c r="AC891" s="25">
        <v>0</v>
      </c>
      <c r="AD891" s="26">
        <v>6</v>
      </c>
      <c r="AE891" s="26" t="s">
        <v>92</v>
      </c>
      <c r="AN891" s="98" t="s">
        <v>207</v>
      </c>
    </row>
    <row r="892" spans="1:40">
      <c r="A892" s="17">
        <v>43345</v>
      </c>
      <c r="B892" s="18">
        <v>0.33333333333333298</v>
      </c>
      <c r="C892" s="18">
        <v>0.625</v>
      </c>
      <c r="D892" s="19">
        <v>21</v>
      </c>
      <c r="E892" s="19">
        <v>21</v>
      </c>
      <c r="F892" s="19">
        <v>27</v>
      </c>
      <c r="G892" s="5">
        <f>INDEX('Carta Psicrométrica'!B$3:AO$49,MATCH(datos!F892,'Carta Psicrométrica'!A$3:A$49,0),MATCH(datos!E892,'Carta Psicrométrica'!B$2:AO$2,0))</f>
        <v>0</v>
      </c>
      <c r="H892" s="20">
        <v>38</v>
      </c>
      <c r="I892" s="20">
        <v>27</v>
      </c>
      <c r="J892" s="6">
        <v>1018</v>
      </c>
      <c r="K892" s="6">
        <f t="shared" si="107"/>
        <v>763.5</v>
      </c>
      <c r="L892" s="21">
        <v>29</v>
      </c>
      <c r="M892" s="21">
        <v>32</v>
      </c>
      <c r="N892" s="21">
        <v>33</v>
      </c>
      <c r="O892" s="21">
        <v>32</v>
      </c>
      <c r="P892" s="21">
        <v>30</v>
      </c>
      <c r="Q892" s="22">
        <v>105</v>
      </c>
      <c r="R892" s="22">
        <v>96</v>
      </c>
      <c r="S892" s="23">
        <f t="shared" si="109"/>
        <v>9</v>
      </c>
      <c r="T892" s="22">
        <v>33</v>
      </c>
      <c r="U892" s="22">
        <v>21</v>
      </c>
      <c r="V892" s="24">
        <v>2</v>
      </c>
      <c r="W892" s="24" t="str">
        <f t="shared" si="110"/>
        <v>Brisa Suave</v>
      </c>
      <c r="X892" s="24" t="s">
        <v>66</v>
      </c>
      <c r="Y892" s="24">
        <f t="shared" si="106"/>
        <v>225</v>
      </c>
      <c r="Z892" s="25">
        <v>0</v>
      </c>
      <c r="AA892" s="25">
        <f t="shared" si="105"/>
        <v>0</v>
      </c>
      <c r="AB892" s="25">
        <f t="shared" si="111"/>
        <v>0</v>
      </c>
      <c r="AC892" s="25">
        <v>0</v>
      </c>
      <c r="AD892" s="26">
        <v>6</v>
      </c>
      <c r="AE892" s="26" t="s">
        <v>76</v>
      </c>
      <c r="AN892" s="98" t="s">
        <v>208</v>
      </c>
    </row>
    <row r="893" spans="1:40">
      <c r="A893" s="17">
        <v>43346</v>
      </c>
      <c r="B893" s="18">
        <v>0.33333333333333298</v>
      </c>
      <c r="C893" s="18">
        <v>0.625</v>
      </c>
      <c r="D893" s="19">
        <v>22</v>
      </c>
      <c r="E893" s="19">
        <v>20</v>
      </c>
      <c r="F893" s="19">
        <v>25</v>
      </c>
      <c r="G893" s="5">
        <f>INDEX('Carta Psicrométrica'!B$3:AO$49,MATCH(datos!F893,'Carta Psicrométrica'!A$3:A$49,0),MATCH(datos!E893,'Carta Psicrométrica'!B$2:AO$2,0))</f>
        <v>0</v>
      </c>
      <c r="H893" s="20">
        <v>32</v>
      </c>
      <c r="I893" s="20">
        <v>23</v>
      </c>
      <c r="J893" s="6">
        <v>1018</v>
      </c>
      <c r="K893" s="6">
        <f t="shared" si="107"/>
        <v>763.5</v>
      </c>
      <c r="L893" s="21">
        <v>29</v>
      </c>
      <c r="M893" s="21">
        <v>31</v>
      </c>
      <c r="N893" s="21">
        <v>31</v>
      </c>
      <c r="O893" s="21">
        <v>31</v>
      </c>
      <c r="P893" s="21">
        <v>30</v>
      </c>
      <c r="Q893" s="22">
        <v>96</v>
      </c>
      <c r="R893" s="22">
        <v>90</v>
      </c>
      <c r="S893" s="23">
        <f t="shared" si="109"/>
        <v>6</v>
      </c>
      <c r="T893" s="22">
        <v>28</v>
      </c>
      <c r="U893" s="22">
        <v>20</v>
      </c>
      <c r="V893" s="24">
        <v>2</v>
      </c>
      <c r="W893" s="24" t="str">
        <f t="shared" si="110"/>
        <v>Brisa Suave</v>
      </c>
      <c r="X893" s="24" t="s">
        <v>47</v>
      </c>
      <c r="Y893" s="24">
        <f t="shared" si="106"/>
        <v>315</v>
      </c>
      <c r="Z893" s="25">
        <v>0</v>
      </c>
      <c r="AA893" s="25">
        <f t="shared" si="105"/>
        <v>0</v>
      </c>
      <c r="AB893" s="25">
        <f t="shared" si="111"/>
        <v>0</v>
      </c>
      <c r="AC893" s="25">
        <v>0</v>
      </c>
      <c r="AD893" s="26">
        <v>2</v>
      </c>
      <c r="AE893" s="26" t="s">
        <v>78</v>
      </c>
      <c r="AN893" s="98" t="s">
        <v>209</v>
      </c>
    </row>
    <row r="894" spans="1:40">
      <c r="A894" s="17">
        <v>43347</v>
      </c>
      <c r="B894" s="18">
        <v>0.33333333333333298</v>
      </c>
      <c r="C894" s="18">
        <v>0.625</v>
      </c>
      <c r="D894" s="19">
        <v>26</v>
      </c>
      <c r="E894" s="19">
        <v>21</v>
      </c>
      <c r="F894" s="19">
        <v>26</v>
      </c>
      <c r="G894" s="5">
        <f>INDEX('Carta Psicrométrica'!B$3:AO$49,MATCH(datos!F894,'Carta Psicrométrica'!A$3:A$49,0),MATCH(datos!E894,'Carta Psicrométrica'!B$2:AO$2,0))</f>
        <v>0</v>
      </c>
      <c r="H894" s="20">
        <v>36</v>
      </c>
      <c r="I894" s="20">
        <v>21</v>
      </c>
      <c r="J894" s="6">
        <v>1019</v>
      </c>
      <c r="K894" s="6">
        <f t="shared" si="107"/>
        <v>764.25</v>
      </c>
      <c r="L894" s="21">
        <v>29</v>
      </c>
      <c r="M894" s="21">
        <v>30</v>
      </c>
      <c r="N894" s="21">
        <v>30</v>
      </c>
      <c r="O894" s="21">
        <v>31</v>
      </c>
      <c r="P894" s="21">
        <v>31</v>
      </c>
      <c r="Q894" s="22">
        <v>90</v>
      </c>
      <c r="R894" s="22">
        <v>84</v>
      </c>
      <c r="S894" s="23">
        <f t="shared" si="109"/>
        <v>6</v>
      </c>
      <c r="T894" s="22">
        <v>30</v>
      </c>
      <c r="U894" s="22">
        <v>19</v>
      </c>
      <c r="V894" s="24">
        <v>0</v>
      </c>
      <c r="W894" s="24" t="str">
        <f t="shared" si="110"/>
        <v>Calma</v>
      </c>
      <c r="X894" s="24" t="s">
        <v>60</v>
      </c>
      <c r="Y894" s="24">
        <f t="shared" si="106"/>
        <v>292.5</v>
      </c>
      <c r="Z894" s="25">
        <v>0</v>
      </c>
      <c r="AA894" s="25">
        <f t="shared" si="105"/>
        <v>0</v>
      </c>
      <c r="AB894" s="25">
        <f t="shared" si="111"/>
        <v>0</v>
      </c>
      <c r="AC894" s="25">
        <v>0</v>
      </c>
      <c r="AD894" s="26">
        <v>0</v>
      </c>
      <c r="AN894" s="98" t="s">
        <v>210</v>
      </c>
    </row>
    <row r="895" spans="1:40">
      <c r="A895" s="17">
        <v>43348</v>
      </c>
      <c r="B895" s="18">
        <v>0.33333333333333298</v>
      </c>
      <c r="C895" s="18">
        <v>0.625</v>
      </c>
      <c r="D895" s="19">
        <v>23</v>
      </c>
      <c r="E895" s="19">
        <v>21</v>
      </c>
      <c r="F895" s="19">
        <v>25</v>
      </c>
      <c r="G895" s="5">
        <f>INDEX('Carta Psicrométrica'!B$3:AO$49,MATCH(datos!F895,'Carta Psicrométrica'!A$3:A$49,0),MATCH(datos!E895,'Carta Psicrométrica'!B$2:AO$2,0))</f>
        <v>0</v>
      </c>
      <c r="H895" s="20">
        <v>38</v>
      </c>
      <c r="I895" s="20">
        <v>22</v>
      </c>
      <c r="J895" s="6">
        <v>1020</v>
      </c>
      <c r="K895" s="6">
        <f t="shared" si="107"/>
        <v>765</v>
      </c>
      <c r="L895" s="21">
        <v>28</v>
      </c>
      <c r="M895" s="21">
        <v>30</v>
      </c>
      <c r="N895" s="21">
        <v>31</v>
      </c>
      <c r="O895" s="21">
        <v>31</v>
      </c>
      <c r="P895" s="21">
        <v>30</v>
      </c>
      <c r="Q895" s="22">
        <v>84</v>
      </c>
      <c r="R895" s="22">
        <v>75</v>
      </c>
      <c r="S895" s="23">
        <f t="shared" si="109"/>
        <v>9</v>
      </c>
      <c r="T895" s="22">
        <v>36</v>
      </c>
      <c r="U895" s="22">
        <v>20</v>
      </c>
      <c r="V895" s="24">
        <v>0</v>
      </c>
      <c r="W895" s="24" t="str">
        <f t="shared" si="110"/>
        <v>Calma</v>
      </c>
      <c r="X895" s="24" t="s">
        <v>60</v>
      </c>
      <c r="Y895" s="24">
        <f t="shared" si="106"/>
        <v>292.5</v>
      </c>
      <c r="Z895" s="25">
        <v>0</v>
      </c>
      <c r="AA895" s="25">
        <f t="shared" si="105"/>
        <v>0</v>
      </c>
      <c r="AB895" s="25">
        <f t="shared" si="111"/>
        <v>0</v>
      </c>
      <c r="AC895" s="25">
        <v>0</v>
      </c>
      <c r="AD895" s="26">
        <v>1</v>
      </c>
      <c r="AE895" s="26" t="s">
        <v>78</v>
      </c>
      <c r="AN895" s="98" t="s">
        <v>211</v>
      </c>
    </row>
    <row r="896" spans="1:40">
      <c r="A896" s="17">
        <v>43349</v>
      </c>
      <c r="B896" s="18">
        <v>0.33333333333333298</v>
      </c>
      <c r="C896" s="18">
        <v>0.625</v>
      </c>
      <c r="D896" s="19">
        <v>20</v>
      </c>
      <c r="E896" s="19">
        <v>21</v>
      </c>
      <c r="F896" s="19">
        <v>21</v>
      </c>
      <c r="G896" s="5">
        <f>INDEX('Carta Psicrométrica'!B$3:AO$49,MATCH(datos!F896,'Carta Psicrométrica'!A$3:A$49,0),MATCH(datos!E896,'Carta Psicrométrica'!B$2:AO$2,0))</f>
        <v>0</v>
      </c>
      <c r="H896" s="20">
        <v>39</v>
      </c>
      <c r="I896" s="20">
        <v>21</v>
      </c>
      <c r="J896" s="6">
        <v>1020</v>
      </c>
      <c r="K896" s="6">
        <f t="shared" si="107"/>
        <v>765</v>
      </c>
      <c r="L896" s="21">
        <v>25</v>
      </c>
      <c r="M896" s="21">
        <v>28</v>
      </c>
      <c r="N896" s="21">
        <v>30</v>
      </c>
      <c r="O896" s="21">
        <v>30</v>
      </c>
      <c r="P896" s="21">
        <v>29</v>
      </c>
      <c r="Q896" s="22">
        <v>75</v>
      </c>
      <c r="R896" s="22">
        <v>103</v>
      </c>
      <c r="S896" s="23">
        <f t="shared" si="109"/>
        <v>7.813999999999993</v>
      </c>
      <c r="T896" s="22">
        <v>34</v>
      </c>
      <c r="U896" s="22">
        <v>20</v>
      </c>
      <c r="V896" s="36">
        <v>0</v>
      </c>
      <c r="W896" s="24" t="str">
        <f t="shared" si="110"/>
        <v>Calma</v>
      </c>
      <c r="X896" s="24" t="s">
        <v>90</v>
      </c>
      <c r="Y896" s="24">
        <f t="shared" si="106"/>
        <v>202.5</v>
      </c>
      <c r="Z896" s="25">
        <v>1.41</v>
      </c>
      <c r="AA896" s="25">
        <f t="shared" si="105"/>
        <v>1.3503909999999999</v>
      </c>
      <c r="AB896" s="25">
        <f t="shared" si="111"/>
        <v>35.813999999999993</v>
      </c>
      <c r="AC896" s="25">
        <v>34.299999999999997</v>
      </c>
      <c r="AD896" s="26">
        <v>8</v>
      </c>
      <c r="AE896" s="26" t="s">
        <v>83</v>
      </c>
      <c r="AN896" s="98" t="s">
        <v>212</v>
      </c>
    </row>
    <row r="897" spans="1:40">
      <c r="A897" s="17">
        <v>43350</v>
      </c>
      <c r="B897" s="18">
        <v>0.33333333333333298</v>
      </c>
      <c r="C897" s="18">
        <v>0.625</v>
      </c>
      <c r="D897" s="19">
        <v>22</v>
      </c>
      <c r="E897" s="19">
        <v>21</v>
      </c>
      <c r="F897" s="19">
        <v>23</v>
      </c>
      <c r="G897" s="5">
        <f>INDEX('Carta Psicrométrica'!B$3:AO$49,MATCH(datos!F897,'Carta Psicrométrica'!A$3:A$49,0),MATCH(datos!E897,'Carta Psicrométrica'!B$2:AO$2,0))</f>
        <v>0</v>
      </c>
      <c r="H897" s="20">
        <v>31</v>
      </c>
      <c r="I897" s="20">
        <v>21</v>
      </c>
      <c r="J897" s="6">
        <v>1022</v>
      </c>
      <c r="K897" s="6">
        <f t="shared" si="107"/>
        <v>766.5</v>
      </c>
      <c r="L897" s="21">
        <v>25</v>
      </c>
      <c r="M897" s="21">
        <v>26</v>
      </c>
      <c r="N897" s="21">
        <v>28</v>
      </c>
      <c r="O897" s="21">
        <v>28</v>
      </c>
      <c r="P897" s="21">
        <v>29</v>
      </c>
      <c r="Q897" s="22">
        <v>103</v>
      </c>
      <c r="R897" s="22">
        <v>98</v>
      </c>
      <c r="S897" s="23">
        <f t="shared" si="109"/>
        <v>5</v>
      </c>
      <c r="T897" s="22">
        <v>31</v>
      </c>
      <c r="U897" s="22">
        <v>19</v>
      </c>
      <c r="V897" s="24">
        <v>0</v>
      </c>
      <c r="W897" s="24" t="str">
        <f t="shared" si="110"/>
        <v>Calma</v>
      </c>
      <c r="X897" s="24" t="s">
        <v>65</v>
      </c>
      <c r="Y897" s="24">
        <f t="shared" si="106"/>
        <v>135.5</v>
      </c>
      <c r="Z897" s="25">
        <v>0</v>
      </c>
      <c r="AA897" s="25">
        <f t="shared" si="105"/>
        <v>0</v>
      </c>
      <c r="AB897" s="25">
        <f t="shared" si="111"/>
        <v>0</v>
      </c>
      <c r="AC897" s="25">
        <v>0</v>
      </c>
      <c r="AD897" s="26">
        <v>7</v>
      </c>
      <c r="AE897" s="26" t="s">
        <v>83</v>
      </c>
      <c r="AN897" s="98" t="s">
        <v>213</v>
      </c>
    </row>
    <row r="898" spans="1:40">
      <c r="A898" s="17">
        <v>43351</v>
      </c>
      <c r="B898" s="18">
        <v>0.33333333333333298</v>
      </c>
      <c r="C898" s="18">
        <v>0.625</v>
      </c>
      <c r="D898" s="19">
        <v>20</v>
      </c>
      <c r="E898" s="19">
        <v>19</v>
      </c>
      <c r="F898" s="19">
        <v>22</v>
      </c>
      <c r="G898" s="5">
        <f>INDEX('Carta Psicrométrica'!B$3:AO$49,MATCH(datos!F898,'Carta Psicrométrica'!A$3:A$49,0),MATCH(datos!E898,'Carta Psicrométrica'!B$2:AO$2,0))</f>
        <v>0</v>
      </c>
      <c r="H898" s="20">
        <v>30</v>
      </c>
      <c r="I898" s="20">
        <v>19</v>
      </c>
      <c r="J898" s="6">
        <v>1021</v>
      </c>
      <c r="K898" s="6">
        <f t="shared" si="107"/>
        <v>765.75</v>
      </c>
      <c r="L898" s="21">
        <v>23</v>
      </c>
      <c r="M898" s="21">
        <v>25</v>
      </c>
      <c r="N898" s="21">
        <v>26</v>
      </c>
      <c r="O898" s="21">
        <v>27</v>
      </c>
      <c r="P898" s="21">
        <v>28</v>
      </c>
      <c r="Q898" s="22">
        <v>103</v>
      </c>
      <c r="R898" s="22">
        <v>99</v>
      </c>
      <c r="S898" s="23">
        <f t="shared" si="109"/>
        <v>4</v>
      </c>
      <c r="T898" s="22">
        <v>28</v>
      </c>
      <c r="U898" s="22">
        <v>18</v>
      </c>
      <c r="V898" s="24">
        <v>0</v>
      </c>
      <c r="W898" s="24" t="str">
        <f t="shared" si="110"/>
        <v>Calma</v>
      </c>
      <c r="X898" s="24" t="s">
        <v>64</v>
      </c>
      <c r="Y898" s="24">
        <f t="shared" si="106"/>
        <v>0</v>
      </c>
      <c r="Z898" s="25">
        <v>0</v>
      </c>
      <c r="AA898" s="25">
        <f t="shared" si="105"/>
        <v>0</v>
      </c>
      <c r="AB898" s="25">
        <f t="shared" si="111"/>
        <v>0</v>
      </c>
      <c r="AC898" s="25">
        <v>0</v>
      </c>
      <c r="AD898" s="26">
        <v>5</v>
      </c>
      <c r="AE898" s="26" t="s">
        <v>81</v>
      </c>
      <c r="AN898" s="98" t="s">
        <v>214</v>
      </c>
    </row>
    <row r="899" spans="1:40">
      <c r="A899" s="17">
        <v>43352</v>
      </c>
      <c r="B899" s="18">
        <v>0.33333333333333298</v>
      </c>
      <c r="C899" s="18">
        <v>0.625</v>
      </c>
      <c r="D899" s="19">
        <v>11</v>
      </c>
      <c r="E899" s="19">
        <v>21</v>
      </c>
      <c r="F899" s="19">
        <v>19</v>
      </c>
      <c r="G899" s="5">
        <f>INDEX('Carta Psicrométrica'!B$3:AO$49,MATCH(datos!F899,'Carta Psicrométrica'!A$3:A$49,0),MATCH(datos!E899,'Carta Psicrométrica'!B$2:AO$2,0))</f>
        <v>0</v>
      </c>
      <c r="H899" s="20">
        <v>28</v>
      </c>
      <c r="I899" s="20">
        <v>19</v>
      </c>
      <c r="J899" s="6">
        <v>1020</v>
      </c>
      <c r="K899" s="6">
        <f t="shared" si="107"/>
        <v>765</v>
      </c>
      <c r="L899" s="21">
        <v>23</v>
      </c>
      <c r="M899" s="21">
        <v>25</v>
      </c>
      <c r="N899" s="21">
        <v>26</v>
      </c>
      <c r="O899" s="21">
        <v>27</v>
      </c>
      <c r="P899" s="21">
        <v>29</v>
      </c>
      <c r="Q899" s="22">
        <v>99</v>
      </c>
      <c r="R899" s="22">
        <v>95</v>
      </c>
      <c r="S899" s="23">
        <f t="shared" si="109"/>
        <v>4</v>
      </c>
      <c r="T899" s="22">
        <v>31</v>
      </c>
      <c r="U899" s="22">
        <v>20</v>
      </c>
      <c r="V899" s="24">
        <v>0</v>
      </c>
      <c r="W899" s="24" t="str">
        <f t="shared" si="110"/>
        <v>Calma</v>
      </c>
      <c r="X899" s="24" t="s">
        <v>64</v>
      </c>
      <c r="Y899" s="24">
        <f t="shared" si="106"/>
        <v>0</v>
      </c>
      <c r="Z899" s="25">
        <v>0</v>
      </c>
      <c r="AA899" s="25">
        <f t="shared" si="105"/>
        <v>0</v>
      </c>
      <c r="AB899" s="25">
        <f t="shared" si="111"/>
        <v>0</v>
      </c>
      <c r="AC899" s="25">
        <v>0</v>
      </c>
      <c r="AD899" s="26">
        <v>5</v>
      </c>
      <c r="AE899" s="26" t="s">
        <v>108</v>
      </c>
      <c r="AN899" s="98" t="s">
        <v>215</v>
      </c>
    </row>
    <row r="900" spans="1:40">
      <c r="A900" s="17">
        <v>43353</v>
      </c>
      <c r="B900" s="18">
        <v>0.33333333333333298</v>
      </c>
      <c r="C900" s="18">
        <v>0.625</v>
      </c>
      <c r="D900" s="19">
        <v>23</v>
      </c>
      <c r="E900" s="19">
        <v>19</v>
      </c>
      <c r="F900" s="19">
        <v>24</v>
      </c>
      <c r="G900" s="5">
        <f>INDEX('Carta Psicrométrica'!B$3:AO$49,MATCH(datos!F900,'Carta Psicrométrica'!A$3:A$49,0),MATCH(datos!E900,'Carta Psicrométrica'!B$2:AO$2,0))</f>
        <v>0</v>
      </c>
      <c r="H900" s="20">
        <v>31</v>
      </c>
      <c r="I900" s="20">
        <v>22</v>
      </c>
      <c r="J900" s="6">
        <v>1020</v>
      </c>
      <c r="K900" s="6">
        <f t="shared" si="107"/>
        <v>765</v>
      </c>
      <c r="L900" s="21">
        <v>24</v>
      </c>
      <c r="M900" s="21">
        <v>25</v>
      </c>
      <c r="N900" s="21">
        <v>26</v>
      </c>
      <c r="O900" s="21">
        <v>27</v>
      </c>
      <c r="P900" s="21">
        <v>28</v>
      </c>
      <c r="Q900" s="22">
        <v>95</v>
      </c>
      <c r="R900" s="22">
        <v>87</v>
      </c>
      <c r="S900" s="23">
        <f t="shared" si="109"/>
        <v>8</v>
      </c>
      <c r="T900" s="22">
        <v>31</v>
      </c>
      <c r="U900" s="22">
        <v>20</v>
      </c>
      <c r="V900" s="24">
        <v>3</v>
      </c>
      <c r="W900" s="24" t="str">
        <f t="shared" si="110"/>
        <v>Brisa Leve</v>
      </c>
      <c r="X900" s="24" t="s">
        <v>64</v>
      </c>
      <c r="Y900" s="24">
        <f t="shared" si="106"/>
        <v>0</v>
      </c>
      <c r="Z900" s="25">
        <v>0</v>
      </c>
      <c r="AA900" s="25">
        <f t="shared" si="105"/>
        <v>0</v>
      </c>
      <c r="AB900" s="25">
        <f t="shared" si="111"/>
        <v>0</v>
      </c>
      <c r="AC900" s="25">
        <v>0</v>
      </c>
      <c r="AD900" s="26">
        <v>0</v>
      </c>
      <c r="AN900" s="98" t="s">
        <v>216</v>
      </c>
    </row>
    <row r="901" spans="1:40">
      <c r="A901" s="17">
        <v>43354</v>
      </c>
      <c r="B901" s="18">
        <v>0.33333333333333298</v>
      </c>
      <c r="C901" s="18">
        <v>0.625</v>
      </c>
      <c r="D901" s="19">
        <v>23</v>
      </c>
      <c r="E901" s="19">
        <v>20</v>
      </c>
      <c r="F901" s="19">
        <v>24</v>
      </c>
      <c r="G901" s="5">
        <f>INDEX('Carta Psicrométrica'!B$3:AO$49,MATCH(datos!F901,'Carta Psicrométrica'!A$3:A$49,0),MATCH(datos!E901,'Carta Psicrométrica'!B$2:AO$2,0))</f>
        <v>0</v>
      </c>
      <c r="H901" s="20">
        <v>37</v>
      </c>
      <c r="I901" s="20">
        <v>22</v>
      </c>
      <c r="J901" s="6">
        <v>1019</v>
      </c>
      <c r="K901" s="6">
        <f t="shared" si="107"/>
        <v>764.25</v>
      </c>
      <c r="L901" s="21">
        <v>23</v>
      </c>
      <c r="M901" s="21">
        <v>25</v>
      </c>
      <c r="N901" s="21">
        <v>26</v>
      </c>
      <c r="O901" s="21">
        <v>28</v>
      </c>
      <c r="P901" s="21">
        <v>28</v>
      </c>
      <c r="Q901" s="22">
        <v>87</v>
      </c>
      <c r="R901" s="22">
        <v>81</v>
      </c>
      <c r="S901" s="23">
        <f t="shared" si="109"/>
        <v>6</v>
      </c>
      <c r="T901" s="22">
        <v>37</v>
      </c>
      <c r="U901" s="22">
        <v>20</v>
      </c>
      <c r="V901" s="24">
        <v>3</v>
      </c>
      <c r="W901" s="24" t="str">
        <f t="shared" si="110"/>
        <v>Brisa Leve</v>
      </c>
      <c r="X901" s="24" t="s">
        <v>68</v>
      </c>
      <c r="Y901" s="24">
        <f t="shared" si="106"/>
        <v>180</v>
      </c>
      <c r="Z901" s="25">
        <v>0</v>
      </c>
      <c r="AA901" s="25">
        <f t="shared" si="105"/>
        <v>0</v>
      </c>
      <c r="AB901" s="25">
        <f t="shared" si="111"/>
        <v>0</v>
      </c>
      <c r="AC901" s="25">
        <v>0</v>
      </c>
      <c r="AD901" s="26">
        <v>0</v>
      </c>
      <c r="AN901" s="98" t="s">
        <v>217</v>
      </c>
    </row>
    <row r="902" spans="1:40">
      <c r="A902" s="17">
        <v>43355</v>
      </c>
      <c r="B902" s="18">
        <v>0.33333333333333298</v>
      </c>
      <c r="C902" s="18">
        <v>0.625</v>
      </c>
      <c r="D902" s="19">
        <v>22</v>
      </c>
      <c r="E902" s="19">
        <v>19</v>
      </c>
      <c r="F902" s="19">
        <v>24</v>
      </c>
      <c r="G902" s="5">
        <f>INDEX('Carta Psicrométrica'!B$3:AO$49,MATCH(datos!F902,'Carta Psicrométrica'!A$3:A$49,0),MATCH(datos!E902,'Carta Psicrométrica'!B$2:AO$2,0))</f>
        <v>0</v>
      </c>
      <c r="H902" s="20">
        <v>37</v>
      </c>
      <c r="I902" s="20">
        <v>20</v>
      </c>
      <c r="J902" s="6">
        <v>1019</v>
      </c>
      <c r="K902" s="6">
        <f t="shared" si="107"/>
        <v>764.25</v>
      </c>
      <c r="L902" s="21">
        <v>23</v>
      </c>
      <c r="M902" s="21">
        <v>25</v>
      </c>
      <c r="N902" s="21">
        <v>26</v>
      </c>
      <c r="O902" s="21">
        <v>26</v>
      </c>
      <c r="P902" s="21">
        <v>27</v>
      </c>
      <c r="Q902" s="22">
        <v>81</v>
      </c>
      <c r="R902" s="22">
        <v>74</v>
      </c>
      <c r="S902" s="23">
        <f t="shared" si="109"/>
        <v>7</v>
      </c>
      <c r="T902" s="22">
        <v>37</v>
      </c>
      <c r="U902" s="22">
        <v>20</v>
      </c>
      <c r="V902" s="24">
        <v>0</v>
      </c>
      <c r="W902" s="24" t="str">
        <f t="shared" si="110"/>
        <v>Calma</v>
      </c>
      <c r="X902" s="24" t="s">
        <v>68</v>
      </c>
      <c r="Y902" s="24">
        <f t="shared" si="106"/>
        <v>180</v>
      </c>
      <c r="Z902" s="25">
        <v>0</v>
      </c>
      <c r="AA902" s="25">
        <f t="shared" si="105"/>
        <v>0</v>
      </c>
      <c r="AB902" s="25">
        <f t="shared" si="111"/>
        <v>0</v>
      </c>
      <c r="AC902" s="25">
        <v>0</v>
      </c>
      <c r="AD902" s="26">
        <v>0</v>
      </c>
      <c r="AN902" s="98" t="s">
        <v>218</v>
      </c>
    </row>
    <row r="903" spans="1:40">
      <c r="A903" s="17">
        <v>43356</v>
      </c>
      <c r="B903" s="18">
        <v>0.33333333333333298</v>
      </c>
      <c r="C903" s="18">
        <v>0.625</v>
      </c>
      <c r="D903" s="19">
        <v>23</v>
      </c>
      <c r="E903" s="19">
        <v>19</v>
      </c>
      <c r="F903" s="19">
        <v>24</v>
      </c>
      <c r="G903" s="5">
        <f>INDEX('Carta Psicrométrica'!B$3:AO$49,MATCH(datos!F903,'Carta Psicrométrica'!A$3:A$49,0),MATCH(datos!E903,'Carta Psicrométrica'!B$2:AO$2,0))</f>
        <v>0</v>
      </c>
      <c r="H903" s="20">
        <v>40</v>
      </c>
      <c r="I903" s="20">
        <v>21</v>
      </c>
      <c r="J903" s="6">
        <v>1019</v>
      </c>
      <c r="K903" s="6">
        <f t="shared" si="107"/>
        <v>764.25</v>
      </c>
      <c r="L903" s="21">
        <v>24</v>
      </c>
      <c r="M903" s="21">
        <v>25</v>
      </c>
      <c r="N903" s="21">
        <v>26</v>
      </c>
      <c r="O903" s="21">
        <v>26</v>
      </c>
      <c r="P903" s="21">
        <v>27</v>
      </c>
      <c r="Q903" s="22">
        <v>74</v>
      </c>
      <c r="R903" s="22">
        <v>68</v>
      </c>
      <c r="S903" s="23">
        <f t="shared" si="109"/>
        <v>6</v>
      </c>
      <c r="T903" s="22">
        <v>20</v>
      </c>
      <c r="U903" s="22">
        <v>38</v>
      </c>
      <c r="V903" s="24">
        <v>0</v>
      </c>
      <c r="W903" s="24" t="str">
        <f t="shared" si="110"/>
        <v>Calma</v>
      </c>
      <c r="X903" s="24" t="s">
        <v>60</v>
      </c>
      <c r="Y903" s="24">
        <f t="shared" si="106"/>
        <v>292.5</v>
      </c>
      <c r="Z903" s="25">
        <v>0</v>
      </c>
      <c r="AA903" s="25">
        <f t="shared" si="105"/>
        <v>0</v>
      </c>
      <c r="AB903" s="25">
        <f t="shared" si="111"/>
        <v>0</v>
      </c>
      <c r="AC903" s="25">
        <v>0</v>
      </c>
      <c r="AD903" s="26">
        <v>0</v>
      </c>
      <c r="AN903" s="98" t="s">
        <v>164</v>
      </c>
    </row>
    <row r="904" spans="1:40">
      <c r="A904" s="17">
        <v>43357</v>
      </c>
      <c r="B904" s="18">
        <v>0.33333333333333298</v>
      </c>
      <c r="C904" s="18">
        <v>0.625</v>
      </c>
      <c r="D904" s="19">
        <v>22</v>
      </c>
      <c r="E904" s="19">
        <v>20</v>
      </c>
      <c r="F904" s="19">
        <v>24</v>
      </c>
      <c r="G904" s="5">
        <f>INDEX('Carta Psicrométrica'!B$3:AO$49,MATCH(datos!F904,'Carta Psicrométrica'!A$3:A$49,0),MATCH(datos!E904,'Carta Psicrométrica'!B$2:AO$2,0))</f>
        <v>0</v>
      </c>
      <c r="H904" s="20">
        <v>40</v>
      </c>
      <c r="I904" s="20">
        <v>21</v>
      </c>
      <c r="J904" s="6">
        <v>1020</v>
      </c>
      <c r="K904" s="6">
        <f t="shared" si="107"/>
        <v>765</v>
      </c>
      <c r="L904" s="21">
        <v>24</v>
      </c>
      <c r="M904" s="21">
        <v>25</v>
      </c>
      <c r="N904" s="21">
        <v>25</v>
      </c>
      <c r="O904" s="21">
        <v>26</v>
      </c>
      <c r="P904" s="21">
        <v>27</v>
      </c>
      <c r="Q904" s="22">
        <v>68</v>
      </c>
      <c r="R904" s="22">
        <v>61</v>
      </c>
      <c r="S904" s="23">
        <f t="shared" si="109"/>
        <v>7</v>
      </c>
      <c r="T904" s="22">
        <v>38</v>
      </c>
      <c r="U904" s="22">
        <v>20</v>
      </c>
      <c r="V904" s="24">
        <v>0</v>
      </c>
      <c r="W904" s="24" t="str">
        <f t="shared" si="110"/>
        <v>Calma</v>
      </c>
      <c r="X904" s="24" t="s">
        <v>66</v>
      </c>
      <c r="Y904" s="24">
        <f t="shared" si="106"/>
        <v>225</v>
      </c>
      <c r="Z904" s="25">
        <v>0</v>
      </c>
      <c r="AA904" s="25">
        <f t="shared" si="105"/>
        <v>0</v>
      </c>
      <c r="AB904" s="25">
        <f t="shared" si="111"/>
        <v>0</v>
      </c>
      <c r="AC904" s="25">
        <v>0</v>
      </c>
      <c r="AD904" s="26">
        <v>0</v>
      </c>
      <c r="AN904" s="98" t="s">
        <v>219</v>
      </c>
    </row>
    <row r="905" spans="1:40">
      <c r="A905" s="17">
        <v>43358</v>
      </c>
      <c r="B905" s="18">
        <v>0.33333333333333298</v>
      </c>
      <c r="C905" s="18">
        <v>0.625</v>
      </c>
      <c r="D905" s="19">
        <v>22</v>
      </c>
      <c r="E905" s="19">
        <v>21</v>
      </c>
      <c r="F905" s="19">
        <v>25</v>
      </c>
      <c r="G905" s="5">
        <f>INDEX('Carta Psicrométrica'!B$3:AO$49,MATCH(datos!F905,'Carta Psicrométrica'!A$3:A$49,0),MATCH(datos!E905,'Carta Psicrométrica'!B$2:AO$2,0))</f>
        <v>0</v>
      </c>
      <c r="H905" s="20">
        <v>38</v>
      </c>
      <c r="I905" s="20">
        <v>22</v>
      </c>
      <c r="J905" s="6">
        <v>1020</v>
      </c>
      <c r="K905" s="6">
        <f t="shared" si="107"/>
        <v>765</v>
      </c>
      <c r="L905" s="21">
        <v>24</v>
      </c>
      <c r="M905" s="21">
        <v>25</v>
      </c>
      <c r="N905" s="21">
        <v>26</v>
      </c>
      <c r="O905" s="21">
        <v>27</v>
      </c>
      <c r="P905" s="21">
        <v>27</v>
      </c>
      <c r="Q905" s="22">
        <v>105</v>
      </c>
      <c r="R905" s="22">
        <v>97</v>
      </c>
      <c r="S905" s="23">
        <f t="shared" si="109"/>
        <v>8</v>
      </c>
      <c r="T905" s="22">
        <v>38</v>
      </c>
      <c r="U905" s="22">
        <v>23</v>
      </c>
      <c r="V905" s="24">
        <v>2</v>
      </c>
      <c r="W905" s="24" t="str">
        <f t="shared" si="110"/>
        <v>Brisa Suave</v>
      </c>
      <c r="X905" s="24" t="s">
        <v>56</v>
      </c>
      <c r="Y905" s="24">
        <f t="shared" si="106"/>
        <v>67.5</v>
      </c>
      <c r="Z905" s="25">
        <v>0</v>
      </c>
      <c r="AA905" s="25">
        <f t="shared" si="105"/>
        <v>0</v>
      </c>
      <c r="AB905" s="25">
        <f t="shared" si="111"/>
        <v>0</v>
      </c>
      <c r="AC905" s="25">
        <v>0</v>
      </c>
      <c r="AD905" s="26">
        <v>0</v>
      </c>
      <c r="AN905" s="98" t="s">
        <v>220</v>
      </c>
    </row>
    <row r="906" spans="1:40">
      <c r="A906" s="17">
        <v>43359</v>
      </c>
      <c r="B906" s="18">
        <v>0.33333333333333298</v>
      </c>
      <c r="C906" s="18">
        <v>0.625</v>
      </c>
      <c r="D906" s="19">
        <v>20</v>
      </c>
      <c r="E906" s="19">
        <v>20</v>
      </c>
      <c r="F906" s="19">
        <v>22</v>
      </c>
      <c r="G906" s="5">
        <f>INDEX('Carta Psicrométrica'!B$3:AO$49,MATCH(datos!F906,'Carta Psicrométrica'!A$3:A$49,0),MATCH(datos!E906,'Carta Psicrométrica'!B$2:AO$2,0))</f>
        <v>0</v>
      </c>
      <c r="H906" s="20">
        <v>40</v>
      </c>
      <c r="I906" s="20">
        <v>21</v>
      </c>
      <c r="J906" s="6">
        <v>1020</v>
      </c>
      <c r="K906" s="6">
        <f t="shared" si="107"/>
        <v>765</v>
      </c>
      <c r="L906" s="21">
        <v>23</v>
      </c>
      <c r="M906" s="21">
        <v>24</v>
      </c>
      <c r="N906" s="21">
        <v>25</v>
      </c>
      <c r="O906" s="21">
        <v>26</v>
      </c>
      <c r="P906" s="21">
        <v>26</v>
      </c>
      <c r="Q906" s="22">
        <v>97</v>
      </c>
      <c r="R906" s="22">
        <v>90</v>
      </c>
      <c r="S906" s="23">
        <f t="shared" si="109"/>
        <v>7</v>
      </c>
      <c r="T906" s="22">
        <v>34</v>
      </c>
      <c r="U906" s="22">
        <v>20</v>
      </c>
      <c r="V906" s="24">
        <v>2</v>
      </c>
      <c r="W906" s="24" t="str">
        <f t="shared" si="110"/>
        <v>Brisa Suave</v>
      </c>
      <c r="X906" s="24" t="s">
        <v>56</v>
      </c>
      <c r="Y906" s="24">
        <f t="shared" si="106"/>
        <v>67.5</v>
      </c>
      <c r="Z906" s="25">
        <v>0</v>
      </c>
      <c r="AA906" s="25">
        <f t="shared" si="105"/>
        <v>0</v>
      </c>
      <c r="AB906" s="25">
        <f t="shared" si="111"/>
        <v>0</v>
      </c>
      <c r="AC906" s="25">
        <v>0</v>
      </c>
      <c r="AD906" s="26">
        <v>0</v>
      </c>
      <c r="AN906" s="98" t="s">
        <v>221</v>
      </c>
    </row>
    <row r="907" spans="1:40">
      <c r="A907" s="17">
        <v>43360</v>
      </c>
      <c r="B907" s="18">
        <v>0.33333333333333298</v>
      </c>
      <c r="C907" s="18">
        <v>0.625</v>
      </c>
      <c r="D907" s="19">
        <v>21</v>
      </c>
      <c r="E907" s="19">
        <v>21</v>
      </c>
      <c r="F907" s="19">
        <v>24</v>
      </c>
      <c r="G907" s="5">
        <f>INDEX('Carta Psicrométrica'!B$3:AO$49,MATCH(datos!F907,'Carta Psicrométrica'!A$3:A$49,0),MATCH(datos!E907,'Carta Psicrométrica'!B$2:AO$2,0))</f>
        <v>0</v>
      </c>
      <c r="H907" s="20">
        <v>35</v>
      </c>
      <c r="I907" s="20">
        <v>21</v>
      </c>
      <c r="J907" s="6">
        <v>1020</v>
      </c>
      <c r="K907" s="6">
        <f t="shared" si="107"/>
        <v>765</v>
      </c>
      <c r="L907" s="21">
        <v>24</v>
      </c>
      <c r="M907" s="21">
        <v>25</v>
      </c>
      <c r="N907" s="21">
        <v>25</v>
      </c>
      <c r="O907" s="21">
        <v>26</v>
      </c>
      <c r="P907" s="21">
        <v>26</v>
      </c>
      <c r="Q907" s="22">
        <v>90</v>
      </c>
      <c r="R907" s="22">
        <v>83</v>
      </c>
      <c r="S907" s="23">
        <f t="shared" si="109"/>
        <v>7</v>
      </c>
      <c r="T907" s="22">
        <v>35</v>
      </c>
      <c r="U907" s="22">
        <v>21</v>
      </c>
      <c r="V907" s="24">
        <v>2</v>
      </c>
      <c r="W907" s="24" t="str">
        <f t="shared" si="110"/>
        <v>Brisa Suave</v>
      </c>
      <c r="X907" s="24" t="s">
        <v>67</v>
      </c>
      <c r="Y907" s="24">
        <f t="shared" si="106"/>
        <v>337.5</v>
      </c>
      <c r="Z907" s="25">
        <v>0</v>
      </c>
      <c r="AA907" s="25">
        <f t="shared" si="105"/>
        <v>0</v>
      </c>
      <c r="AB907" s="25">
        <f t="shared" si="111"/>
        <v>0</v>
      </c>
      <c r="AC907" s="25">
        <v>0</v>
      </c>
      <c r="AD907" s="26">
        <v>0</v>
      </c>
      <c r="AN907" s="98" t="s">
        <v>197</v>
      </c>
    </row>
    <row r="908" spans="1:40">
      <c r="A908" s="17">
        <v>43361</v>
      </c>
      <c r="B908" s="18">
        <v>0.33333333333333298</v>
      </c>
      <c r="C908" s="18">
        <v>0.625</v>
      </c>
      <c r="D908" s="19">
        <v>22</v>
      </c>
      <c r="E908" s="19">
        <v>24</v>
      </c>
      <c r="F908" s="19">
        <v>23</v>
      </c>
      <c r="G908" s="5">
        <f>INDEX('Carta Psicrométrica'!B$3:AO$49,MATCH(datos!F908,'Carta Psicrométrica'!A$3:A$49,0),MATCH(datos!E908,'Carta Psicrométrica'!B$2:AO$2,0))</f>
        <v>0</v>
      </c>
      <c r="H908" s="20">
        <v>36</v>
      </c>
      <c r="I908" s="20">
        <v>19</v>
      </c>
      <c r="J908" s="6">
        <v>1019</v>
      </c>
      <c r="K908" s="6">
        <f t="shared" si="107"/>
        <v>764.25</v>
      </c>
      <c r="L908" s="21">
        <v>24</v>
      </c>
      <c r="M908" s="21">
        <v>25</v>
      </c>
      <c r="N908" s="21">
        <v>25</v>
      </c>
      <c r="O908" s="21">
        <v>26</v>
      </c>
      <c r="P908" s="21">
        <v>26</v>
      </c>
      <c r="Q908" s="22">
        <v>83</v>
      </c>
      <c r="R908" s="22">
        <v>77</v>
      </c>
      <c r="S908" s="23">
        <f t="shared" si="109"/>
        <v>6</v>
      </c>
      <c r="T908" s="36"/>
      <c r="U908" s="36"/>
      <c r="V908" s="24">
        <v>1</v>
      </c>
      <c r="W908" s="24" t="str">
        <f t="shared" si="110"/>
        <v>Ventolina</v>
      </c>
      <c r="X908" s="24" t="s">
        <v>51</v>
      </c>
      <c r="Y908" s="24">
        <f t="shared" si="106"/>
        <v>90</v>
      </c>
      <c r="Z908" s="25">
        <v>0</v>
      </c>
      <c r="AA908" s="25">
        <f t="shared" si="105"/>
        <v>0</v>
      </c>
      <c r="AB908" s="25">
        <f t="shared" si="111"/>
        <v>0</v>
      </c>
      <c r="AC908" s="25">
        <v>0</v>
      </c>
      <c r="AD908" s="26">
        <v>0</v>
      </c>
      <c r="AN908" s="98" t="s">
        <v>219</v>
      </c>
    </row>
    <row r="909" spans="1:40">
      <c r="A909" s="17">
        <v>43362</v>
      </c>
      <c r="B909" s="18">
        <v>0.33333333333333298</v>
      </c>
      <c r="C909" s="18">
        <v>0.625</v>
      </c>
      <c r="D909" s="19">
        <v>22</v>
      </c>
      <c r="E909" s="19">
        <v>21</v>
      </c>
      <c r="F909" s="19">
        <v>24</v>
      </c>
      <c r="G909" s="5">
        <f>INDEX('Carta Psicrométrica'!B$3:AO$49,MATCH(datos!F909,'Carta Psicrométrica'!A$3:A$49,0),MATCH(datos!E909,'Carta Psicrométrica'!B$2:AO$2,0))</f>
        <v>0</v>
      </c>
      <c r="H909" s="20">
        <v>37</v>
      </c>
      <c r="I909" s="20">
        <v>22</v>
      </c>
      <c r="J909" s="6">
        <v>1018</v>
      </c>
      <c r="K909" s="6">
        <v>763</v>
      </c>
      <c r="L909" s="21">
        <v>24</v>
      </c>
      <c r="M909" s="21">
        <v>25</v>
      </c>
      <c r="N909" s="21">
        <v>25</v>
      </c>
      <c r="O909" s="21">
        <v>26</v>
      </c>
      <c r="P909" s="21">
        <v>26</v>
      </c>
      <c r="Q909" s="22">
        <v>120</v>
      </c>
      <c r="R909" s="22">
        <v>112</v>
      </c>
      <c r="S909" s="23">
        <f t="shared" si="109"/>
        <v>8</v>
      </c>
      <c r="T909" s="22">
        <v>35</v>
      </c>
      <c r="U909" s="22">
        <v>20</v>
      </c>
      <c r="V909" s="24">
        <v>2</v>
      </c>
      <c r="W909" s="24" t="str">
        <f t="shared" si="110"/>
        <v>Brisa Suave</v>
      </c>
      <c r="X909" s="24" t="s">
        <v>51</v>
      </c>
      <c r="Y909" s="24">
        <v>90</v>
      </c>
      <c r="Z909" s="25">
        <v>0</v>
      </c>
      <c r="AA909" s="25">
        <f t="shared" si="105"/>
        <v>0</v>
      </c>
      <c r="AB909" s="25">
        <f t="shared" si="111"/>
        <v>0</v>
      </c>
      <c r="AC909" s="25">
        <v>0</v>
      </c>
      <c r="AD909" s="26">
        <v>2</v>
      </c>
      <c r="AE909" s="26" t="s">
        <v>222</v>
      </c>
      <c r="AN909" s="98" t="s">
        <v>197</v>
      </c>
    </row>
    <row r="910" spans="1:40">
      <c r="A910" s="17">
        <v>43363</v>
      </c>
      <c r="B910" s="18">
        <v>0.33333333333333298</v>
      </c>
      <c r="C910" s="18">
        <v>0.625</v>
      </c>
      <c r="D910" s="19">
        <v>20</v>
      </c>
      <c r="E910" s="19">
        <v>22</v>
      </c>
      <c r="F910" s="19">
        <v>21</v>
      </c>
      <c r="G910" s="5">
        <f>INDEX('Carta Psicrométrica'!B$3:AO$49,MATCH(datos!F910,'Carta Psicrométrica'!A$3:A$49,0),MATCH(datos!E910,'Carta Psicrométrica'!B$2:AO$2,0))</f>
        <v>0</v>
      </c>
      <c r="H910" s="20">
        <v>36</v>
      </c>
      <c r="I910" s="20">
        <v>19</v>
      </c>
      <c r="J910" s="6">
        <v>1014</v>
      </c>
      <c r="K910" s="6">
        <f t="shared" ref="K910:K919" si="112">J910*0.75</f>
        <v>760.5</v>
      </c>
      <c r="L910" s="21">
        <v>24</v>
      </c>
      <c r="M910" s="21">
        <v>25</v>
      </c>
      <c r="N910" s="21">
        <v>25</v>
      </c>
      <c r="O910" s="21">
        <v>25</v>
      </c>
      <c r="P910" s="21">
        <v>26</v>
      </c>
      <c r="Q910" s="22">
        <v>112</v>
      </c>
      <c r="R910" s="22">
        <v>111</v>
      </c>
      <c r="S910" s="23">
        <f t="shared" si="109"/>
        <v>3.5400000000000063</v>
      </c>
      <c r="T910" s="36"/>
      <c r="U910" s="36"/>
      <c r="V910" s="24">
        <v>2</v>
      </c>
      <c r="W910" s="24" t="str">
        <f t="shared" si="110"/>
        <v>Brisa Suave</v>
      </c>
      <c r="X910" s="24" t="s">
        <v>60</v>
      </c>
      <c r="Y910" s="24">
        <f t="shared" ref="Y910:Y921" si="113">IF(X910="N",0,IF(X910="NNE",22.5,IF(X910="NE",45,IF(X910="ENE",67.5,IF(X910="E",90,IF(X910="ESE",112.5,IF(X910="SE",135.5,IF(X910="SSE",157.5,IF(X910="S",180,IF(X910="SSW",202.5,IF(X910="SW",225,IF(X910="WSW",247.5,IF(X910="W",270,IF(X910="WNW",292.5,IF(X910="NW",315,IF(X910="NNW",337.5,"N/A"))))))))))))))))</f>
        <v>292.5</v>
      </c>
      <c r="Z910" s="25">
        <v>0.1</v>
      </c>
      <c r="AA910" s="25">
        <f t="shared" si="105"/>
        <v>7.8740000000000004E-2</v>
      </c>
      <c r="AB910" s="25">
        <f t="shared" si="111"/>
        <v>2.54</v>
      </c>
      <c r="AC910" s="25">
        <v>2</v>
      </c>
      <c r="AD910" s="26">
        <v>7</v>
      </c>
      <c r="AE910" s="26" t="s">
        <v>93</v>
      </c>
      <c r="AN910" s="98" t="s">
        <v>219</v>
      </c>
    </row>
    <row r="911" spans="1:40">
      <c r="A911" s="17">
        <v>43364</v>
      </c>
      <c r="B911" s="18">
        <v>0.33333333333333298</v>
      </c>
      <c r="C911" s="18">
        <v>0.625</v>
      </c>
      <c r="D911" s="19">
        <v>17</v>
      </c>
      <c r="E911" s="19">
        <v>19</v>
      </c>
      <c r="F911" s="19">
        <v>20</v>
      </c>
      <c r="G911" s="5">
        <f>INDEX('Carta Psicrométrica'!B$3:AO$49,MATCH(datos!F911,'Carta Psicrométrica'!A$3:A$49,0),MATCH(datos!E911,'Carta Psicrométrica'!B$2:AO$2,0))</f>
        <v>0</v>
      </c>
      <c r="H911" s="20">
        <v>26</v>
      </c>
      <c r="I911" s="20">
        <v>17</v>
      </c>
      <c r="J911" s="6">
        <v>1016</v>
      </c>
      <c r="K911" s="6">
        <f t="shared" si="112"/>
        <v>762</v>
      </c>
      <c r="L911" s="21">
        <v>22</v>
      </c>
      <c r="M911" s="21">
        <v>24</v>
      </c>
      <c r="N911" s="21">
        <v>24</v>
      </c>
      <c r="O911" s="21">
        <v>25</v>
      </c>
      <c r="P911" s="21">
        <v>25</v>
      </c>
      <c r="Q911" s="22">
        <v>111</v>
      </c>
      <c r="R911" s="22">
        <v>144</v>
      </c>
      <c r="S911" s="23">
        <f t="shared" si="109"/>
        <v>2.0519999999999925</v>
      </c>
      <c r="T911" s="22">
        <v>35</v>
      </c>
      <c r="U911" s="22">
        <v>13</v>
      </c>
      <c r="V911" s="24">
        <v>0</v>
      </c>
      <c r="W911" s="24" t="str">
        <f t="shared" si="110"/>
        <v>Calma</v>
      </c>
      <c r="X911" s="24" t="s">
        <v>67</v>
      </c>
      <c r="Y911" s="24">
        <f t="shared" si="113"/>
        <v>337.5</v>
      </c>
      <c r="Z911" s="25">
        <v>1.38</v>
      </c>
      <c r="AA911" s="25">
        <f t="shared" si="105"/>
        <v>1.37795</v>
      </c>
      <c r="AB911" s="25">
        <f t="shared" si="111"/>
        <v>35.051999999999992</v>
      </c>
      <c r="AC911" s="25">
        <v>35</v>
      </c>
      <c r="AD911" s="26">
        <v>0</v>
      </c>
      <c r="AN911" s="98" t="s">
        <v>223</v>
      </c>
    </row>
    <row r="912" spans="1:40">
      <c r="A912" s="17">
        <v>43365</v>
      </c>
      <c r="B912" s="18">
        <v>0.33333333333333298</v>
      </c>
      <c r="C912" s="18">
        <v>0.625</v>
      </c>
      <c r="D912" s="19">
        <v>26</v>
      </c>
      <c r="E912" s="19">
        <v>17</v>
      </c>
      <c r="F912" s="19">
        <v>18</v>
      </c>
      <c r="G912" s="5">
        <f>INDEX('Carta Psicrométrica'!B$3:AO$49,MATCH(datos!F912,'Carta Psicrométrica'!A$3:A$49,0),MATCH(datos!E912,'Carta Psicrométrica'!B$2:AO$2,0))</f>
        <v>0</v>
      </c>
      <c r="H912" s="20">
        <v>31</v>
      </c>
      <c r="I912" s="20">
        <v>16</v>
      </c>
      <c r="J912" s="6">
        <v>1019</v>
      </c>
      <c r="K912" s="6">
        <f t="shared" si="112"/>
        <v>764.25</v>
      </c>
      <c r="L912" s="21">
        <v>21</v>
      </c>
      <c r="M912" s="21">
        <v>24</v>
      </c>
      <c r="N912" s="21">
        <v>24</v>
      </c>
      <c r="O912" s="21">
        <v>25</v>
      </c>
      <c r="P912" s="21">
        <v>25</v>
      </c>
      <c r="Q912" s="22">
        <v>144</v>
      </c>
      <c r="R912" s="22">
        <v>138</v>
      </c>
      <c r="S912" s="23">
        <f t="shared" si="109"/>
        <v>6</v>
      </c>
      <c r="T912" s="22">
        <v>30</v>
      </c>
      <c r="U912" s="22">
        <v>18</v>
      </c>
      <c r="V912" s="24">
        <v>0</v>
      </c>
      <c r="W912" s="24" t="str">
        <f t="shared" si="110"/>
        <v>Calma</v>
      </c>
      <c r="X912" s="24" t="s">
        <v>53</v>
      </c>
      <c r="Y912" s="24">
        <f t="shared" si="113"/>
        <v>22.5</v>
      </c>
      <c r="Z912" s="25">
        <v>0</v>
      </c>
      <c r="AA912" s="25">
        <f t="shared" si="105"/>
        <v>0</v>
      </c>
      <c r="AB912" s="25">
        <f t="shared" si="111"/>
        <v>0</v>
      </c>
      <c r="AC912" s="25">
        <v>0</v>
      </c>
      <c r="AD912" s="26">
        <v>2</v>
      </c>
      <c r="AE912" s="26" t="s">
        <v>78</v>
      </c>
      <c r="AN912" s="98" t="s">
        <v>224</v>
      </c>
    </row>
    <row r="913" spans="1:40">
      <c r="A913" s="17">
        <v>43366</v>
      </c>
      <c r="B913" s="18">
        <v>0.33333333333333298</v>
      </c>
      <c r="C913" s="18">
        <v>0.625</v>
      </c>
      <c r="D913" s="19">
        <v>25</v>
      </c>
      <c r="E913" s="19">
        <v>16</v>
      </c>
      <c r="F913" s="19">
        <v>18</v>
      </c>
      <c r="G913" s="5">
        <f>INDEX('Carta Psicrométrica'!B$3:AO$49,MATCH(datos!F913,'Carta Psicrométrica'!A$3:A$49,0),MATCH(datos!E913,'Carta Psicrométrica'!B$2:AO$2,0))</f>
        <v>0</v>
      </c>
      <c r="H913" s="20">
        <v>31</v>
      </c>
      <c r="I913" s="20">
        <v>15</v>
      </c>
      <c r="J913" s="6">
        <v>1021</v>
      </c>
      <c r="K913" s="6">
        <f t="shared" si="112"/>
        <v>765.75</v>
      </c>
      <c r="L913" s="21">
        <v>20</v>
      </c>
      <c r="M913" s="21">
        <v>23</v>
      </c>
      <c r="N913" s="21">
        <v>24</v>
      </c>
      <c r="O913" s="21">
        <v>24</v>
      </c>
      <c r="P913" s="21">
        <v>26</v>
      </c>
      <c r="Q913" s="22">
        <v>138</v>
      </c>
      <c r="R913" s="22">
        <v>134</v>
      </c>
      <c r="S913" s="23">
        <f t="shared" si="109"/>
        <v>4</v>
      </c>
      <c r="T913" s="22">
        <v>39</v>
      </c>
      <c r="U913" s="22">
        <v>16</v>
      </c>
      <c r="V913" s="24">
        <v>0</v>
      </c>
      <c r="W913" s="24" t="str">
        <f t="shared" si="110"/>
        <v>Calma</v>
      </c>
      <c r="X913" s="24" t="s">
        <v>53</v>
      </c>
      <c r="Y913" s="24">
        <f t="shared" si="113"/>
        <v>22.5</v>
      </c>
      <c r="Z913" s="25">
        <v>0</v>
      </c>
      <c r="AA913" s="25">
        <f t="shared" si="105"/>
        <v>0</v>
      </c>
      <c r="AB913" s="25">
        <f t="shared" si="111"/>
        <v>0</v>
      </c>
      <c r="AC913" s="25">
        <v>0</v>
      </c>
      <c r="AD913" s="26">
        <v>0</v>
      </c>
      <c r="AN913" s="98" t="s">
        <v>225</v>
      </c>
    </row>
    <row r="914" spans="1:40">
      <c r="A914" s="17">
        <v>43367</v>
      </c>
      <c r="B914" s="18">
        <v>0.33333333333333298</v>
      </c>
      <c r="C914" s="18">
        <v>0.625</v>
      </c>
      <c r="D914" s="19">
        <v>17</v>
      </c>
      <c r="E914" s="19">
        <v>16</v>
      </c>
      <c r="F914" s="19">
        <v>19</v>
      </c>
      <c r="G914" s="5">
        <f>INDEX('Carta Psicrométrica'!B$3:AO$49,MATCH(datos!F914,'Carta Psicrométrica'!A$3:A$49,0),MATCH(datos!E914,'Carta Psicrométrica'!B$2:AO$2,0))</f>
        <v>0</v>
      </c>
      <c r="H914" s="20">
        <v>33</v>
      </c>
      <c r="I914" s="36"/>
      <c r="J914" s="6">
        <v>1019</v>
      </c>
      <c r="K914" s="6">
        <f t="shared" si="112"/>
        <v>764.25</v>
      </c>
      <c r="L914" s="21">
        <v>20</v>
      </c>
      <c r="M914" s="21">
        <v>21</v>
      </c>
      <c r="N914" s="21">
        <v>22</v>
      </c>
      <c r="O914" s="21">
        <v>24</v>
      </c>
      <c r="P914" s="21">
        <v>25</v>
      </c>
      <c r="Q914" s="22">
        <v>134</v>
      </c>
      <c r="R914" s="22">
        <v>130</v>
      </c>
      <c r="S914" s="23">
        <f t="shared" si="109"/>
        <v>4</v>
      </c>
      <c r="T914" s="22">
        <v>31</v>
      </c>
      <c r="U914" s="22">
        <v>18</v>
      </c>
      <c r="V914" s="24">
        <v>0</v>
      </c>
      <c r="W914" s="24" t="str">
        <f t="shared" si="110"/>
        <v>Calma</v>
      </c>
      <c r="X914" s="24" t="s">
        <v>53</v>
      </c>
      <c r="Y914" s="24">
        <f t="shared" si="113"/>
        <v>22.5</v>
      </c>
      <c r="Z914" s="25">
        <v>0</v>
      </c>
      <c r="AA914" s="25">
        <f t="shared" si="105"/>
        <v>0</v>
      </c>
      <c r="AB914" s="25">
        <f t="shared" si="111"/>
        <v>0</v>
      </c>
      <c r="AC914" s="25">
        <v>0</v>
      </c>
      <c r="AD914" s="26">
        <v>0</v>
      </c>
      <c r="AN914" s="98" t="s">
        <v>226</v>
      </c>
    </row>
    <row r="915" spans="1:40">
      <c r="A915" s="17">
        <v>43368</v>
      </c>
      <c r="B915" s="18">
        <v>0.33333333333333298</v>
      </c>
      <c r="C915" s="18">
        <v>0.625</v>
      </c>
      <c r="D915" s="19">
        <v>22</v>
      </c>
      <c r="E915" s="19">
        <v>20</v>
      </c>
      <c r="F915" s="19">
        <v>24</v>
      </c>
      <c r="G915" s="5">
        <f>INDEX('Carta Psicrométrica'!B$3:AO$49,MATCH(datos!F915,'Carta Psicrométrica'!A$3:A$49,0),MATCH(datos!E915,'Carta Psicrométrica'!B$2:AO$2,0))</f>
        <v>0</v>
      </c>
      <c r="H915" s="20">
        <v>36</v>
      </c>
      <c r="I915" s="20">
        <v>21</v>
      </c>
      <c r="J915" s="6">
        <v>1020</v>
      </c>
      <c r="K915" s="6">
        <f t="shared" si="112"/>
        <v>765</v>
      </c>
      <c r="L915" s="21">
        <v>20</v>
      </c>
      <c r="M915" s="21">
        <v>21</v>
      </c>
      <c r="N915" s="21">
        <v>22</v>
      </c>
      <c r="O915" s="21">
        <v>23</v>
      </c>
      <c r="P915" s="21">
        <v>25</v>
      </c>
      <c r="Q915" s="22">
        <v>130</v>
      </c>
      <c r="R915" s="22">
        <v>122</v>
      </c>
      <c r="S915" s="23">
        <f t="shared" si="109"/>
        <v>8</v>
      </c>
      <c r="T915" s="22">
        <v>30</v>
      </c>
      <c r="U915" s="22">
        <v>22</v>
      </c>
      <c r="V915" s="24">
        <v>3</v>
      </c>
      <c r="W915" s="24" t="str">
        <f t="shared" si="110"/>
        <v>Brisa Leve</v>
      </c>
      <c r="X915" s="24" t="s">
        <v>49</v>
      </c>
      <c r="Y915" s="24">
        <f t="shared" si="113"/>
        <v>247.5</v>
      </c>
      <c r="Z915" s="25">
        <v>0</v>
      </c>
      <c r="AA915" s="25">
        <f t="shared" si="105"/>
        <v>0</v>
      </c>
      <c r="AB915" s="25">
        <f t="shared" si="111"/>
        <v>0</v>
      </c>
      <c r="AC915" s="25">
        <v>0</v>
      </c>
      <c r="AD915" s="26">
        <v>6</v>
      </c>
      <c r="AE915" s="26" t="s">
        <v>93</v>
      </c>
      <c r="AN915" s="98" t="s">
        <v>227</v>
      </c>
    </row>
    <row r="916" spans="1:40">
      <c r="A916" s="17">
        <v>43369</v>
      </c>
      <c r="B916" s="18">
        <v>0.33333333333333298</v>
      </c>
      <c r="C916" s="18">
        <v>0.625</v>
      </c>
      <c r="D916" s="19">
        <v>19</v>
      </c>
      <c r="E916" s="19">
        <v>18</v>
      </c>
      <c r="F916" s="19">
        <v>21</v>
      </c>
      <c r="G916" s="5">
        <f>INDEX('Carta Psicrométrica'!B$3:AO$49,MATCH(datos!F916,'Carta Psicrométrica'!A$3:A$49,0),MATCH(datos!E916,'Carta Psicrométrica'!B$2:AO$2,0))</f>
        <v>0</v>
      </c>
      <c r="H916" s="20">
        <v>36</v>
      </c>
      <c r="I916" s="20">
        <v>19</v>
      </c>
      <c r="J916" s="6">
        <v>1019</v>
      </c>
      <c r="K916" s="6">
        <f t="shared" si="112"/>
        <v>764.25</v>
      </c>
      <c r="L916" s="21">
        <v>22</v>
      </c>
      <c r="M916" s="21">
        <v>24</v>
      </c>
      <c r="N916" s="21">
        <v>25</v>
      </c>
      <c r="O916" s="21">
        <v>24</v>
      </c>
      <c r="P916" s="21">
        <v>25</v>
      </c>
      <c r="Q916" s="22">
        <v>122</v>
      </c>
      <c r="R916" s="22">
        <v>116</v>
      </c>
      <c r="S916" s="23">
        <f t="shared" si="109"/>
        <v>6</v>
      </c>
      <c r="T916" s="22">
        <v>31</v>
      </c>
      <c r="U916" s="22">
        <v>18</v>
      </c>
      <c r="V916" s="24">
        <v>3</v>
      </c>
      <c r="W916" s="24" t="str">
        <f t="shared" si="110"/>
        <v>Brisa Leve</v>
      </c>
      <c r="X916" s="24" t="s">
        <v>53</v>
      </c>
      <c r="Y916" s="24">
        <f t="shared" si="113"/>
        <v>22.5</v>
      </c>
      <c r="Z916" s="25">
        <v>0</v>
      </c>
      <c r="AA916" s="25">
        <f t="shared" si="105"/>
        <v>0</v>
      </c>
      <c r="AB916" s="25">
        <f t="shared" si="111"/>
        <v>0</v>
      </c>
      <c r="AC916" s="25">
        <v>0</v>
      </c>
      <c r="AD916" s="26">
        <v>3</v>
      </c>
      <c r="AE916" s="26" t="s">
        <v>93</v>
      </c>
      <c r="AN916" s="98" t="s">
        <v>228</v>
      </c>
    </row>
    <row r="917" spans="1:40">
      <c r="A917" s="17">
        <v>43370</v>
      </c>
      <c r="B917" s="18">
        <v>0.33333333333333298</v>
      </c>
      <c r="C917" s="18">
        <v>0.625</v>
      </c>
      <c r="D917" s="19">
        <v>18</v>
      </c>
      <c r="E917" s="19">
        <v>18</v>
      </c>
      <c r="F917" s="19">
        <v>20</v>
      </c>
      <c r="G917" s="5">
        <f>INDEX('Carta Psicrométrica'!B$3:AO$49,MATCH(datos!F917,'Carta Psicrométrica'!A$3:A$49,0),MATCH(datos!E917,'Carta Psicrométrica'!B$2:AO$2,0))</f>
        <v>0</v>
      </c>
      <c r="H917" s="20">
        <v>30</v>
      </c>
      <c r="I917" s="20">
        <v>16</v>
      </c>
      <c r="J917" s="6">
        <v>1021</v>
      </c>
      <c r="K917" s="6">
        <f t="shared" si="112"/>
        <v>765.75</v>
      </c>
      <c r="L917" s="21">
        <v>20</v>
      </c>
      <c r="M917" s="21">
        <v>21</v>
      </c>
      <c r="N917" s="21">
        <v>22</v>
      </c>
      <c r="O917" s="21">
        <v>24</v>
      </c>
      <c r="P917" s="21">
        <v>25</v>
      </c>
      <c r="Q917" s="22">
        <v>116</v>
      </c>
      <c r="R917" s="22">
        <v>112</v>
      </c>
      <c r="S917" s="23">
        <f t="shared" si="109"/>
        <v>4</v>
      </c>
      <c r="T917" s="22">
        <v>30</v>
      </c>
      <c r="U917" s="22">
        <v>18</v>
      </c>
      <c r="V917" s="24">
        <v>1</v>
      </c>
      <c r="W917" s="24" t="str">
        <f t="shared" si="110"/>
        <v>Ventolina</v>
      </c>
      <c r="X917" s="24" t="s">
        <v>56</v>
      </c>
      <c r="Y917" s="24">
        <f t="shared" si="113"/>
        <v>67.5</v>
      </c>
      <c r="Z917" s="25">
        <v>0</v>
      </c>
      <c r="AA917" s="25">
        <f t="shared" si="105"/>
        <v>0</v>
      </c>
      <c r="AB917" s="25">
        <f t="shared" si="111"/>
        <v>0</v>
      </c>
      <c r="AC917" s="25">
        <v>0</v>
      </c>
      <c r="AD917" s="26">
        <v>0</v>
      </c>
      <c r="AN917" s="98" t="s">
        <v>229</v>
      </c>
    </row>
    <row r="918" spans="1:40">
      <c r="A918" s="17">
        <v>43371</v>
      </c>
      <c r="B918" s="18">
        <v>0.33333333333333298</v>
      </c>
      <c r="C918" s="18">
        <v>0.625</v>
      </c>
      <c r="D918" s="19">
        <v>19</v>
      </c>
      <c r="E918" s="19">
        <v>17</v>
      </c>
      <c r="F918" s="19">
        <v>20</v>
      </c>
      <c r="G918" s="5">
        <f>INDEX('Carta Psicrométrica'!B$3:AO$49,MATCH(datos!F918,'Carta Psicrométrica'!A$3:A$49,0),MATCH(datos!E918,'Carta Psicrométrica'!B$2:AO$2,0))</f>
        <v>0</v>
      </c>
      <c r="H918" s="20">
        <v>34</v>
      </c>
      <c r="I918" s="20">
        <v>17</v>
      </c>
      <c r="J918" s="6">
        <v>1021</v>
      </c>
      <c r="K918" s="6">
        <f t="shared" si="112"/>
        <v>765.75</v>
      </c>
      <c r="L918" s="21">
        <v>20</v>
      </c>
      <c r="M918" s="21">
        <v>21</v>
      </c>
      <c r="N918" s="21">
        <v>23</v>
      </c>
      <c r="O918" s="21">
        <v>24</v>
      </c>
      <c r="P918" s="21">
        <v>25</v>
      </c>
      <c r="Q918" s="22">
        <v>112</v>
      </c>
      <c r="R918" s="22">
        <v>110</v>
      </c>
      <c r="S918" s="23">
        <f t="shared" si="109"/>
        <v>2</v>
      </c>
      <c r="T918" s="22">
        <v>33</v>
      </c>
      <c r="U918" s="22">
        <v>17</v>
      </c>
      <c r="V918" s="24">
        <v>3</v>
      </c>
      <c r="W918" s="24" t="str">
        <f t="shared" si="110"/>
        <v>Brisa Leve</v>
      </c>
      <c r="X918" s="24" t="s">
        <v>56</v>
      </c>
      <c r="Y918" s="24">
        <f t="shared" si="113"/>
        <v>67.5</v>
      </c>
      <c r="Z918" s="25">
        <v>0</v>
      </c>
      <c r="AA918" s="25">
        <f t="shared" si="105"/>
        <v>0</v>
      </c>
      <c r="AB918" s="25">
        <f t="shared" si="111"/>
        <v>0</v>
      </c>
      <c r="AC918" s="25">
        <v>0</v>
      </c>
      <c r="AN918" s="98" t="s">
        <v>212</v>
      </c>
    </row>
    <row r="919" spans="1:40">
      <c r="A919" s="17">
        <v>43372</v>
      </c>
      <c r="B919" s="18">
        <v>0.33333333333333298</v>
      </c>
      <c r="C919" s="18">
        <v>0.625</v>
      </c>
      <c r="D919" s="19">
        <v>18</v>
      </c>
      <c r="E919" s="19">
        <v>18</v>
      </c>
      <c r="F919" s="19">
        <v>20</v>
      </c>
      <c r="G919" s="5">
        <f>INDEX('Carta Psicrométrica'!B$3:AO$49,MATCH(datos!F919,'Carta Psicrométrica'!A$3:A$49,0),MATCH(datos!E919,'Carta Psicrométrica'!B$2:AO$2,0))</f>
        <v>0</v>
      </c>
      <c r="H919" s="20">
        <v>37</v>
      </c>
      <c r="I919" s="20">
        <v>15</v>
      </c>
      <c r="J919" s="6">
        <v>1020</v>
      </c>
      <c r="K919" s="6">
        <f t="shared" si="112"/>
        <v>765</v>
      </c>
      <c r="L919" s="21">
        <v>20</v>
      </c>
      <c r="M919" s="21">
        <v>23</v>
      </c>
      <c r="N919" s="21">
        <v>24</v>
      </c>
      <c r="O919" s="21">
        <v>23</v>
      </c>
      <c r="P919" s="21">
        <v>25</v>
      </c>
      <c r="Q919" s="22">
        <v>79</v>
      </c>
      <c r="R919" s="22">
        <v>72</v>
      </c>
      <c r="S919" s="23">
        <f t="shared" si="109"/>
        <v>7</v>
      </c>
      <c r="T919" s="22">
        <v>35</v>
      </c>
      <c r="U919" s="22">
        <v>10</v>
      </c>
      <c r="V919" s="24">
        <v>0</v>
      </c>
      <c r="W919" s="24" t="str">
        <f t="shared" si="110"/>
        <v>Calma</v>
      </c>
      <c r="X919" s="24" t="s">
        <v>56</v>
      </c>
      <c r="Y919" s="24">
        <f t="shared" si="113"/>
        <v>67.5</v>
      </c>
      <c r="Z919" s="25">
        <v>0</v>
      </c>
      <c r="AA919" s="25">
        <v>0</v>
      </c>
      <c r="AB919" s="25">
        <v>0</v>
      </c>
      <c r="AC919" s="25">
        <v>0</v>
      </c>
      <c r="AD919" s="26">
        <v>0</v>
      </c>
      <c r="AN919" s="98" t="s">
        <v>230</v>
      </c>
    </row>
    <row r="920" spans="1:40">
      <c r="A920" s="17">
        <v>43373</v>
      </c>
      <c r="B920" s="18">
        <v>0.33333333333333298</v>
      </c>
      <c r="C920" s="18">
        <v>0.625</v>
      </c>
      <c r="D920" s="19">
        <v>18</v>
      </c>
      <c r="E920" s="19">
        <v>17</v>
      </c>
      <c r="F920" s="19">
        <v>19</v>
      </c>
      <c r="G920" s="5">
        <f>INDEX('Carta Psicrométrica'!B$3:AO$49,MATCH(datos!F920,'Carta Psicrométrica'!A$3:A$49,0),MATCH(datos!E920,'Carta Psicrométrica'!B$2:AO$2,0))</f>
        <v>0</v>
      </c>
      <c r="H920" s="20">
        <v>36</v>
      </c>
      <c r="I920" s="20">
        <v>22</v>
      </c>
      <c r="J920" s="6">
        <v>1021</v>
      </c>
      <c r="K920" s="6">
        <v>776</v>
      </c>
      <c r="L920" s="21">
        <v>20</v>
      </c>
      <c r="M920" s="21">
        <v>22</v>
      </c>
      <c r="N920" s="21">
        <v>23</v>
      </c>
      <c r="O920" s="21">
        <v>23</v>
      </c>
      <c r="P920" s="21">
        <v>25</v>
      </c>
      <c r="Q920" s="22">
        <v>72</v>
      </c>
      <c r="R920" s="22">
        <v>68</v>
      </c>
      <c r="S920" s="23">
        <f t="shared" si="109"/>
        <v>4</v>
      </c>
      <c r="T920" s="22">
        <v>35</v>
      </c>
      <c r="U920" s="22">
        <v>22</v>
      </c>
      <c r="V920" s="24">
        <v>0</v>
      </c>
      <c r="W920" s="24" t="str">
        <f t="shared" si="110"/>
        <v>Calma</v>
      </c>
      <c r="X920" s="24" t="s">
        <v>56</v>
      </c>
      <c r="Y920" s="24">
        <f t="shared" si="113"/>
        <v>67.5</v>
      </c>
      <c r="Z920" s="25">
        <v>0</v>
      </c>
      <c r="AA920" s="25">
        <v>0</v>
      </c>
      <c r="AB920" s="25">
        <v>0</v>
      </c>
      <c r="AC920" s="25">
        <v>0</v>
      </c>
      <c r="AD920" s="26">
        <v>0</v>
      </c>
      <c r="AN920" s="98" t="s">
        <v>231</v>
      </c>
    </row>
    <row r="921" spans="1:40">
      <c r="A921" s="17">
        <v>43374</v>
      </c>
      <c r="B921" s="18">
        <v>0.33333333333333298</v>
      </c>
      <c r="C921" s="18">
        <v>0.625</v>
      </c>
      <c r="D921" s="19">
        <v>20</v>
      </c>
      <c r="E921" s="19">
        <v>19</v>
      </c>
      <c r="F921" s="19">
        <v>22</v>
      </c>
      <c r="G921" s="5">
        <f>INDEX('Carta Psicrométrica'!B$3:AO$49,MATCH(datos!F921,'Carta Psicrométrica'!A$3:A$49,0),MATCH(datos!E921,'Carta Psicrométrica'!B$2:AO$2,0))</f>
        <v>0</v>
      </c>
      <c r="H921" s="20">
        <v>35</v>
      </c>
      <c r="I921" s="20">
        <v>19</v>
      </c>
      <c r="J921" s="6">
        <v>1022</v>
      </c>
      <c r="K921" s="6">
        <v>771</v>
      </c>
      <c r="L921" s="21">
        <v>20</v>
      </c>
      <c r="M921" s="21">
        <v>21</v>
      </c>
      <c r="N921" s="21">
        <v>22</v>
      </c>
      <c r="O921" s="21">
        <v>23</v>
      </c>
      <c r="P921" s="21">
        <v>20</v>
      </c>
      <c r="Q921" s="22">
        <v>68</v>
      </c>
      <c r="R921" s="22">
        <v>62</v>
      </c>
      <c r="S921" s="23">
        <f t="shared" si="109"/>
        <v>6</v>
      </c>
      <c r="T921" s="22">
        <v>34</v>
      </c>
      <c r="U921" s="22">
        <v>17</v>
      </c>
      <c r="V921" s="24">
        <v>1</v>
      </c>
      <c r="W921" s="24" t="str">
        <f t="shared" si="110"/>
        <v>Ventolina</v>
      </c>
      <c r="X921" s="24" t="s">
        <v>56</v>
      </c>
      <c r="Y921" s="24">
        <f t="shared" si="113"/>
        <v>67.5</v>
      </c>
      <c r="Z921" s="25">
        <v>0</v>
      </c>
      <c r="AA921" s="25">
        <v>0</v>
      </c>
      <c r="AB921" s="25">
        <v>0</v>
      </c>
      <c r="AC921" s="25">
        <v>0</v>
      </c>
      <c r="AD921" s="26">
        <v>1</v>
      </c>
      <c r="AE921" s="26" t="s">
        <v>96</v>
      </c>
      <c r="AN921" s="98" t="s">
        <v>211</v>
      </c>
    </row>
    <row r="922" spans="1:40">
      <c r="A922" s="17">
        <v>43375</v>
      </c>
      <c r="B922" s="18">
        <v>0.33333333333333298</v>
      </c>
      <c r="C922" s="18">
        <v>0.625</v>
      </c>
      <c r="D922" s="19">
        <v>22</v>
      </c>
      <c r="E922" s="19">
        <v>21</v>
      </c>
      <c r="F922" s="19">
        <v>23</v>
      </c>
      <c r="G922" s="5">
        <f>INDEX('Carta Psicrométrica'!B$3:AO$49,MATCH(datos!F922,'Carta Psicrométrica'!A$3:A$49,0),MATCH(datos!E922,'Carta Psicrométrica'!B$2:AO$2,0))</f>
        <v>0</v>
      </c>
      <c r="H922" s="20">
        <v>43</v>
      </c>
      <c r="I922" s="20">
        <v>21</v>
      </c>
      <c r="J922" s="6">
        <v>1020</v>
      </c>
      <c r="K922" s="6">
        <v>751</v>
      </c>
      <c r="L922" s="21">
        <v>21</v>
      </c>
      <c r="M922" s="21">
        <v>22</v>
      </c>
      <c r="N922" s="21">
        <v>22</v>
      </c>
      <c r="O922" s="21">
        <v>23</v>
      </c>
      <c r="P922" s="21">
        <v>24</v>
      </c>
      <c r="Q922" s="22">
        <v>62</v>
      </c>
      <c r="R922" s="22">
        <v>64</v>
      </c>
      <c r="S922" s="23">
        <f t="shared" si="109"/>
        <v>1.8100000000000023</v>
      </c>
      <c r="T922" s="22">
        <v>39</v>
      </c>
      <c r="U922" s="22">
        <v>18</v>
      </c>
      <c r="V922" s="24">
        <v>1</v>
      </c>
      <c r="W922" s="24" t="str">
        <f t="shared" si="110"/>
        <v>Ventolina</v>
      </c>
      <c r="X922" s="24" t="s">
        <v>56</v>
      </c>
      <c r="Y922" s="24">
        <v>56.25</v>
      </c>
      <c r="Z922" s="25">
        <v>0.15</v>
      </c>
      <c r="AA922" s="25">
        <v>1.27</v>
      </c>
      <c r="AB922" s="25">
        <v>3.81</v>
      </c>
      <c r="AC922" s="25">
        <v>35</v>
      </c>
      <c r="AD922" s="26">
        <v>2</v>
      </c>
      <c r="AE922" s="26" t="s">
        <v>112</v>
      </c>
      <c r="AN922" s="98" t="s">
        <v>232</v>
      </c>
    </row>
    <row r="923" spans="1:40">
      <c r="A923" s="17">
        <v>43376</v>
      </c>
      <c r="B923" s="18">
        <v>0.33333333333333298</v>
      </c>
      <c r="C923" s="18">
        <v>0.625</v>
      </c>
      <c r="D923" s="19">
        <v>20</v>
      </c>
      <c r="E923" s="19">
        <v>20</v>
      </c>
      <c r="F923" s="19">
        <v>23</v>
      </c>
      <c r="G923" s="5">
        <f>INDEX('Carta Psicrométrica'!B$3:AO$49,MATCH(datos!F923,'Carta Psicrométrica'!A$3:A$49,0),MATCH(datos!E923,'Carta Psicrométrica'!B$2:AO$2,0))</f>
        <v>0</v>
      </c>
      <c r="H923" s="20">
        <v>35</v>
      </c>
      <c r="I923" s="20">
        <v>19</v>
      </c>
      <c r="J923" s="6">
        <v>1019</v>
      </c>
      <c r="K923" s="6">
        <v>764.5</v>
      </c>
      <c r="L923" s="21">
        <v>22</v>
      </c>
      <c r="M923" s="21">
        <v>23</v>
      </c>
      <c r="N923" s="21">
        <v>23</v>
      </c>
      <c r="O923" s="21">
        <v>23</v>
      </c>
      <c r="P923" s="21">
        <v>24</v>
      </c>
      <c r="Q923" s="22">
        <v>118</v>
      </c>
      <c r="R923" s="22">
        <v>114</v>
      </c>
      <c r="S923" s="23">
        <v>4</v>
      </c>
      <c r="T923" s="22">
        <v>33</v>
      </c>
      <c r="U923" s="22">
        <v>18</v>
      </c>
      <c r="V923" s="24">
        <v>1</v>
      </c>
      <c r="W923" s="24" t="str">
        <f t="shared" si="110"/>
        <v>Ventolina</v>
      </c>
      <c r="X923" s="24" t="s">
        <v>56</v>
      </c>
      <c r="Y923" s="24">
        <v>67.5</v>
      </c>
      <c r="Z923" s="25">
        <v>0.03</v>
      </c>
      <c r="AA923" s="25">
        <v>0.11799999999999999</v>
      </c>
      <c r="AB923" s="25">
        <v>0.76200000000000001</v>
      </c>
      <c r="AC923" s="25">
        <v>3</v>
      </c>
      <c r="AD923" s="26">
        <v>0</v>
      </c>
      <c r="AN923" s="98" t="s">
        <v>233</v>
      </c>
    </row>
    <row r="924" spans="1:40">
      <c r="A924" s="17">
        <v>43377</v>
      </c>
      <c r="B924" s="18">
        <v>0.33333333333333298</v>
      </c>
      <c r="C924" s="18">
        <v>0.625</v>
      </c>
      <c r="D924" s="19">
        <v>20</v>
      </c>
      <c r="E924" s="19">
        <v>20</v>
      </c>
      <c r="F924" s="19">
        <v>23</v>
      </c>
      <c r="G924" s="5">
        <f>INDEX('Carta Psicrométrica'!B$3:AO$49,MATCH(datos!F924,'Carta Psicrométrica'!A$3:A$49,0),MATCH(datos!E924,'Carta Psicrométrica'!B$2:AO$2,0))</f>
        <v>0</v>
      </c>
      <c r="H924" s="20">
        <v>31</v>
      </c>
      <c r="I924" s="20">
        <v>22</v>
      </c>
      <c r="J924" s="6">
        <v>1018</v>
      </c>
      <c r="K924" s="6">
        <v>763</v>
      </c>
      <c r="L924" s="21">
        <v>21</v>
      </c>
      <c r="M924" s="21">
        <v>22</v>
      </c>
      <c r="N924" s="21">
        <v>22</v>
      </c>
      <c r="O924" s="21">
        <v>23</v>
      </c>
      <c r="P924" s="21">
        <v>24</v>
      </c>
      <c r="Q924" s="22">
        <v>114</v>
      </c>
      <c r="R924" s="22">
        <v>109</v>
      </c>
      <c r="S924" s="23">
        <v>5</v>
      </c>
      <c r="T924" s="22">
        <v>32</v>
      </c>
      <c r="U924" s="22">
        <v>21</v>
      </c>
      <c r="V924" s="24">
        <v>0</v>
      </c>
      <c r="W924" s="24" t="str">
        <f t="shared" si="110"/>
        <v>Calma</v>
      </c>
      <c r="X924" s="24" t="s">
        <v>234</v>
      </c>
      <c r="Y924" s="24">
        <v>270</v>
      </c>
      <c r="Z924" s="25">
        <v>0</v>
      </c>
      <c r="AA924" s="25">
        <v>0</v>
      </c>
      <c r="AB924" s="25">
        <v>0</v>
      </c>
      <c r="AC924" s="25">
        <v>0</v>
      </c>
      <c r="AD924" s="26">
        <v>1</v>
      </c>
      <c r="AE924" s="26" t="s">
        <v>70</v>
      </c>
      <c r="AN924" s="98" t="s">
        <v>235</v>
      </c>
    </row>
    <row r="925" spans="1:40">
      <c r="A925" s="17">
        <v>43378</v>
      </c>
      <c r="B925" s="18">
        <v>0.33333333333333298</v>
      </c>
      <c r="C925" s="18">
        <v>0.625</v>
      </c>
      <c r="D925" s="19">
        <v>20</v>
      </c>
      <c r="E925" s="19">
        <v>18</v>
      </c>
      <c r="F925" s="19">
        <v>22</v>
      </c>
      <c r="G925" s="5">
        <f>INDEX('Carta Psicrométrica'!B$3:AO$49,MATCH(datos!F925,'Carta Psicrométrica'!A$3:A$49,0),MATCH(datos!E925,'Carta Psicrométrica'!B$2:AO$2,0))</f>
        <v>0</v>
      </c>
      <c r="H925" s="20">
        <v>35</v>
      </c>
      <c r="I925" s="20">
        <v>19</v>
      </c>
      <c r="J925" s="6">
        <v>1018</v>
      </c>
      <c r="K925" s="6">
        <f>J925*0.75</f>
        <v>763.5</v>
      </c>
      <c r="L925" s="21">
        <v>20</v>
      </c>
      <c r="M925" s="21">
        <v>23</v>
      </c>
      <c r="N925" s="21">
        <v>24</v>
      </c>
      <c r="O925" s="21">
        <v>23</v>
      </c>
      <c r="P925" s="21">
        <v>24</v>
      </c>
      <c r="Q925" s="22">
        <v>109</v>
      </c>
      <c r="R925" s="22">
        <v>105</v>
      </c>
      <c r="S925" s="23">
        <f t="shared" ref="S925:S930" si="114">IF(AB925=0,Q925-R925,Q925-(R925-AB925))</f>
        <v>4</v>
      </c>
      <c r="T925" s="22">
        <v>32</v>
      </c>
      <c r="U925" s="22">
        <v>20</v>
      </c>
      <c r="V925" s="24">
        <v>2</v>
      </c>
      <c r="W925" s="24" t="str">
        <f t="shared" si="110"/>
        <v>Brisa Suave</v>
      </c>
      <c r="X925" s="24" t="s">
        <v>236</v>
      </c>
      <c r="Y925" s="24">
        <v>270</v>
      </c>
      <c r="Z925" s="25">
        <v>0</v>
      </c>
      <c r="AA925" s="25">
        <f>AC925*0.03937</f>
        <v>0</v>
      </c>
      <c r="AB925" s="25">
        <f>Z925*25.4</f>
        <v>0</v>
      </c>
      <c r="AC925" s="25">
        <v>0</v>
      </c>
      <c r="AD925" s="26">
        <v>0</v>
      </c>
      <c r="AN925" s="98" t="s">
        <v>237</v>
      </c>
    </row>
    <row r="926" spans="1:40">
      <c r="A926" s="17">
        <v>43379</v>
      </c>
      <c r="B926" s="18">
        <v>0.33333333333333298</v>
      </c>
      <c r="C926" s="18">
        <v>0.625</v>
      </c>
      <c r="D926" s="19">
        <v>19</v>
      </c>
      <c r="E926" s="19">
        <v>19</v>
      </c>
      <c r="F926" s="19">
        <v>20</v>
      </c>
      <c r="G926" s="5">
        <f>INDEX('Carta Psicrométrica'!B$3:AO$49,MATCH(datos!F926,'Carta Psicrométrica'!A$3:A$49,0),MATCH(datos!E926,'Carta Psicrométrica'!B$2:AO$2,0))</f>
        <v>0</v>
      </c>
      <c r="H926" s="20">
        <v>31</v>
      </c>
      <c r="I926" s="20">
        <v>20</v>
      </c>
      <c r="J926" s="6">
        <v>1010</v>
      </c>
      <c r="K926" s="6">
        <v>764</v>
      </c>
      <c r="L926" s="21">
        <v>20</v>
      </c>
      <c r="M926" s="21">
        <v>21</v>
      </c>
      <c r="N926" s="21">
        <v>22</v>
      </c>
      <c r="O926" s="21">
        <v>23</v>
      </c>
      <c r="P926" s="21">
        <v>24</v>
      </c>
      <c r="Q926" s="22">
        <v>102</v>
      </c>
      <c r="R926" s="22">
        <v>95</v>
      </c>
      <c r="S926" s="23">
        <f t="shared" si="114"/>
        <v>7</v>
      </c>
      <c r="T926" s="22">
        <v>33</v>
      </c>
      <c r="U926" s="22">
        <v>20</v>
      </c>
      <c r="V926" s="24">
        <v>0</v>
      </c>
      <c r="W926" s="24" t="str">
        <f t="shared" si="110"/>
        <v>Calma</v>
      </c>
      <c r="Y926" s="24" t="str">
        <f t="shared" ref="Y926:Y953" si="115">IF(X926="N",0,IF(X926="NNE",22.5,IF(X926="NE",45,IF(X926="ENE",67.5,IF(X926="E",90,IF(X926="ESE",112.5,IF(X926="SE",135.5,IF(X926="SSE",157.5,IF(X926="S",180,IF(X926="SSW",202.5,IF(X926="SW",225,IF(X926="WSW",247.5,IF(X926="W",270,IF(X926="WNW",292.5,IF(X926="NW",315,IF(X926="NNW",337.5,"N/A"))))))))))))))))</f>
        <v>N/A</v>
      </c>
      <c r="Z926" s="25">
        <v>0</v>
      </c>
      <c r="AA926" s="25">
        <v>0</v>
      </c>
      <c r="AB926" s="25">
        <v>0</v>
      </c>
      <c r="AC926" s="25">
        <v>0</v>
      </c>
      <c r="AD926" s="26">
        <v>0</v>
      </c>
      <c r="AN926" s="98" t="s">
        <v>238</v>
      </c>
    </row>
    <row r="927" spans="1:40">
      <c r="A927" s="17">
        <v>43380</v>
      </c>
      <c r="B927" s="18">
        <v>0.33333333333333298</v>
      </c>
      <c r="C927" s="18">
        <v>0.625</v>
      </c>
      <c r="D927" s="19">
        <v>19</v>
      </c>
      <c r="E927" s="19">
        <v>17</v>
      </c>
      <c r="F927" s="19">
        <v>21</v>
      </c>
      <c r="G927" s="5">
        <f>INDEX('Carta Psicrométrica'!B$3:AO$49,MATCH(datos!F927,'Carta Psicrométrica'!A$3:A$49,0),MATCH(datos!E927,'Carta Psicrométrica'!B$2:AO$2,0))</f>
        <v>0</v>
      </c>
      <c r="H927" s="20">
        <v>35</v>
      </c>
      <c r="I927" s="20">
        <v>19</v>
      </c>
      <c r="J927" s="6">
        <v>1016</v>
      </c>
      <c r="K927" s="6">
        <v>762</v>
      </c>
      <c r="L927" s="21">
        <v>19</v>
      </c>
      <c r="M927" s="21">
        <v>21</v>
      </c>
      <c r="N927" s="21">
        <v>22</v>
      </c>
      <c r="O927" s="21">
        <v>23</v>
      </c>
      <c r="P927" s="21">
        <v>24</v>
      </c>
      <c r="Q927" s="22">
        <v>95</v>
      </c>
      <c r="R927" s="22">
        <v>89</v>
      </c>
      <c r="S927" s="23">
        <f t="shared" si="114"/>
        <v>6</v>
      </c>
      <c r="T927" s="22">
        <v>30</v>
      </c>
      <c r="U927" s="22">
        <v>23</v>
      </c>
      <c r="V927" s="24">
        <v>0</v>
      </c>
      <c r="W927" s="24" t="str">
        <f t="shared" si="110"/>
        <v>Calma</v>
      </c>
      <c r="X927" s="24" t="s">
        <v>66</v>
      </c>
      <c r="Y927" s="24">
        <f t="shared" si="115"/>
        <v>225</v>
      </c>
      <c r="Z927" s="25">
        <v>0</v>
      </c>
      <c r="AA927" s="25">
        <f>AC927*0.03937</f>
        <v>0</v>
      </c>
      <c r="AB927" s="25">
        <v>0</v>
      </c>
      <c r="AC927" s="25">
        <v>0</v>
      </c>
      <c r="AD927" s="26">
        <v>1</v>
      </c>
      <c r="AE927" s="26" t="s">
        <v>89</v>
      </c>
      <c r="AN927" s="98" t="s">
        <v>164</v>
      </c>
    </row>
    <row r="928" spans="1:40">
      <c r="A928" s="17">
        <v>43381</v>
      </c>
      <c r="B928" s="18">
        <v>0.33333333333333298</v>
      </c>
      <c r="C928" s="18">
        <v>0.625</v>
      </c>
      <c r="D928" s="19">
        <v>14</v>
      </c>
      <c r="E928" s="19">
        <v>13.5</v>
      </c>
      <c r="F928" s="19">
        <v>16</v>
      </c>
      <c r="G928" s="5">
        <v>0</v>
      </c>
      <c r="H928" s="20">
        <v>31</v>
      </c>
      <c r="I928" s="20">
        <v>14</v>
      </c>
      <c r="J928" s="6">
        <v>1015</v>
      </c>
      <c r="K928" s="6">
        <v>761</v>
      </c>
      <c r="L928" s="21">
        <v>18</v>
      </c>
      <c r="M928" s="21">
        <v>20</v>
      </c>
      <c r="N928" s="21">
        <v>21</v>
      </c>
      <c r="O928" s="21">
        <v>22</v>
      </c>
      <c r="P928" s="21">
        <v>23</v>
      </c>
      <c r="Q928" s="22">
        <v>89</v>
      </c>
      <c r="R928" s="22">
        <v>84</v>
      </c>
      <c r="S928" s="23">
        <f t="shared" si="114"/>
        <v>5.2540000000000049</v>
      </c>
      <c r="T928" s="22">
        <v>26</v>
      </c>
      <c r="U928" s="22">
        <v>14</v>
      </c>
      <c r="V928" s="24">
        <v>1</v>
      </c>
      <c r="W928" s="24" t="str">
        <f t="shared" si="110"/>
        <v>Ventolina</v>
      </c>
      <c r="X928" s="24" t="s">
        <v>60</v>
      </c>
      <c r="Y928" s="24">
        <f t="shared" si="115"/>
        <v>292.5</v>
      </c>
      <c r="Z928" s="25">
        <v>0.01</v>
      </c>
      <c r="AA928" s="25">
        <v>3.8999999999999998E-3</v>
      </c>
      <c r="AB928" s="25">
        <v>0.254</v>
      </c>
      <c r="AC928" s="25">
        <v>0.01</v>
      </c>
      <c r="AD928" s="26">
        <v>7</v>
      </c>
      <c r="AE928" s="26" t="s">
        <v>134</v>
      </c>
      <c r="AN928" s="98" t="s">
        <v>239</v>
      </c>
    </row>
    <row r="929" spans="1:40">
      <c r="A929" s="17">
        <v>43382</v>
      </c>
      <c r="B929" s="18">
        <v>0.33333333333333298</v>
      </c>
      <c r="C929" s="18">
        <v>0.625</v>
      </c>
      <c r="D929" s="19">
        <v>12</v>
      </c>
      <c r="E929" s="36">
        <v>12</v>
      </c>
      <c r="F929" s="19">
        <v>13</v>
      </c>
      <c r="G929" s="5">
        <f>INDEX('Carta Psicrométrica'!B$3:AO$49,MATCH(datos!F929,'Carta Psicrométrica'!A$3:A$49,0),MATCH(datos!E929,'Carta Psicrométrica'!B$2:AO$2,0))</f>
        <v>0</v>
      </c>
      <c r="H929" s="20">
        <v>25</v>
      </c>
      <c r="I929" s="20">
        <v>11</v>
      </c>
      <c r="J929" s="6">
        <v>1018</v>
      </c>
      <c r="K929" s="6">
        <f>J929*0.75</f>
        <v>763.5</v>
      </c>
      <c r="L929" s="21">
        <v>12</v>
      </c>
      <c r="M929" s="21">
        <v>19</v>
      </c>
      <c r="N929" s="21">
        <v>20</v>
      </c>
      <c r="O929" s="21">
        <v>21</v>
      </c>
      <c r="P929" s="21">
        <v>24</v>
      </c>
      <c r="Q929" s="22">
        <v>84</v>
      </c>
      <c r="R929" s="22">
        <v>89</v>
      </c>
      <c r="S929" s="23">
        <f t="shared" si="114"/>
        <v>0.84199999999999875</v>
      </c>
      <c r="T929" s="22">
        <v>12</v>
      </c>
      <c r="U929" s="22">
        <v>15</v>
      </c>
      <c r="V929" s="24">
        <v>2</v>
      </c>
      <c r="W929" s="24" t="str">
        <f t="shared" si="110"/>
        <v>Brisa Suave</v>
      </c>
      <c r="X929" s="24" t="s">
        <v>60</v>
      </c>
      <c r="Y929" s="24">
        <f t="shared" si="115"/>
        <v>292.5</v>
      </c>
      <c r="Z929" s="25">
        <v>0.23</v>
      </c>
      <c r="AA929" s="25">
        <f>AC929*0.03937</f>
        <v>2.1653500000000001</v>
      </c>
      <c r="AB929" s="25">
        <f>Z929*25.4</f>
        <v>5.8419999999999996</v>
      </c>
      <c r="AC929" s="25">
        <v>55</v>
      </c>
      <c r="AD929" s="26">
        <v>6</v>
      </c>
      <c r="AE929" s="26" t="s">
        <v>93</v>
      </c>
      <c r="AN929" s="98" t="s">
        <v>216</v>
      </c>
    </row>
    <row r="930" spans="1:40">
      <c r="A930" s="17">
        <v>43383</v>
      </c>
      <c r="B930" s="18">
        <v>0.33333333333333298</v>
      </c>
      <c r="C930" s="18">
        <v>0.625</v>
      </c>
      <c r="D930" s="19">
        <v>10</v>
      </c>
      <c r="E930" s="19">
        <v>10</v>
      </c>
      <c r="F930" s="19">
        <v>11</v>
      </c>
      <c r="G930" s="5">
        <f>INDEX('Carta Psicrométrica'!B$3:AO$49,MATCH(datos!F930,'Carta Psicrométrica'!A$3:A$49,0),MATCH(datos!E930,'Carta Psicrométrica'!B$2:AO$2,0))</f>
        <v>0</v>
      </c>
      <c r="H930" s="20">
        <v>23</v>
      </c>
      <c r="I930" s="20">
        <v>11</v>
      </c>
      <c r="J930" s="6">
        <v>1019</v>
      </c>
      <c r="K930" s="6">
        <f>J930*0.75</f>
        <v>764.25</v>
      </c>
      <c r="L930" s="21">
        <v>15</v>
      </c>
      <c r="M930" s="21">
        <v>18</v>
      </c>
      <c r="N930" s="21">
        <v>20</v>
      </c>
      <c r="O930" s="21">
        <v>22</v>
      </c>
      <c r="P930" s="21">
        <v>25</v>
      </c>
      <c r="Q930" s="22">
        <v>90</v>
      </c>
      <c r="R930" s="22">
        <v>86</v>
      </c>
      <c r="S930" s="23">
        <f t="shared" si="114"/>
        <v>4</v>
      </c>
      <c r="T930" s="22">
        <v>21</v>
      </c>
      <c r="U930" s="22">
        <v>12</v>
      </c>
      <c r="V930" s="24">
        <v>0</v>
      </c>
      <c r="W930" s="24" t="str">
        <f t="shared" si="110"/>
        <v>Calma</v>
      </c>
      <c r="X930" s="24" t="s">
        <v>49</v>
      </c>
      <c r="Y930" s="24">
        <f t="shared" si="115"/>
        <v>247.5</v>
      </c>
      <c r="Z930" s="25">
        <v>0</v>
      </c>
      <c r="AA930" s="25">
        <v>0</v>
      </c>
      <c r="AB930" s="25">
        <v>0</v>
      </c>
      <c r="AC930" s="25">
        <v>0</v>
      </c>
      <c r="AD930" s="26">
        <v>0</v>
      </c>
      <c r="AN930" s="98" t="s">
        <v>240</v>
      </c>
    </row>
    <row r="931" spans="1:40">
      <c r="A931" s="17">
        <v>43384</v>
      </c>
      <c r="B931" s="18">
        <v>0.33333333333333298</v>
      </c>
      <c r="C931" s="18">
        <v>0.625</v>
      </c>
      <c r="D931" s="19">
        <v>13</v>
      </c>
      <c r="E931" s="19">
        <v>14</v>
      </c>
      <c r="F931" s="19">
        <v>16</v>
      </c>
      <c r="G931" s="5">
        <f>INDEX('Carta Psicrométrica'!B$3:AO$49,MATCH(datos!F931,'Carta Psicrométrica'!A$3:A$49,0),MATCH(datos!E931,'Carta Psicrométrica'!B$2:AO$2,0))</f>
        <v>0</v>
      </c>
      <c r="H931" s="20">
        <v>26</v>
      </c>
      <c r="I931" s="20">
        <v>12</v>
      </c>
      <c r="J931" s="6">
        <v>1021</v>
      </c>
      <c r="K931" s="6">
        <v>766</v>
      </c>
      <c r="L931" s="21">
        <v>15</v>
      </c>
      <c r="M931" s="21">
        <v>17</v>
      </c>
      <c r="N931" s="21">
        <v>18</v>
      </c>
      <c r="O931" s="21">
        <v>20</v>
      </c>
      <c r="P931" s="21">
        <v>24</v>
      </c>
      <c r="Q931" s="22">
        <v>86</v>
      </c>
      <c r="R931" s="22">
        <v>83</v>
      </c>
      <c r="S931" s="23">
        <v>3</v>
      </c>
      <c r="T931" s="22">
        <v>21</v>
      </c>
      <c r="U931" s="22">
        <v>10</v>
      </c>
      <c r="V931" s="24">
        <v>0</v>
      </c>
      <c r="W931" s="24" t="str">
        <f t="shared" si="110"/>
        <v>Calma</v>
      </c>
      <c r="X931" s="24" t="s">
        <v>49</v>
      </c>
      <c r="Y931" s="24">
        <f t="shared" si="115"/>
        <v>247.5</v>
      </c>
      <c r="Z931" s="25">
        <v>0</v>
      </c>
      <c r="AA931" s="25">
        <f>AC931*0.03937</f>
        <v>0</v>
      </c>
      <c r="AB931" s="25">
        <v>0</v>
      </c>
      <c r="AC931" s="25">
        <v>0</v>
      </c>
      <c r="AD931" s="26">
        <v>7</v>
      </c>
      <c r="AE931" s="26" t="s">
        <v>76</v>
      </c>
      <c r="AN931" s="98" t="s">
        <v>217</v>
      </c>
    </row>
    <row r="932" spans="1:40">
      <c r="A932" s="17">
        <v>43385</v>
      </c>
      <c r="B932" s="18">
        <v>0.33333333333333298</v>
      </c>
      <c r="C932" s="18">
        <v>0.625</v>
      </c>
      <c r="D932" s="19">
        <v>16</v>
      </c>
      <c r="E932" s="19">
        <v>17</v>
      </c>
      <c r="F932" s="19">
        <v>18</v>
      </c>
      <c r="G932" s="5">
        <f>INDEX('Carta Psicrométrica'!B$3:AO$49,MATCH(datos!F932,'Carta Psicrométrica'!A$3:A$49,0),MATCH(datos!E932,'Carta Psicrométrica'!B$2:AO$2,0))</f>
        <v>0</v>
      </c>
      <c r="H932" s="20">
        <v>30</v>
      </c>
      <c r="I932" s="20">
        <v>16.5</v>
      </c>
      <c r="J932" s="6">
        <v>1020</v>
      </c>
      <c r="K932" s="6">
        <f>J932*0.75</f>
        <v>765</v>
      </c>
      <c r="L932" s="21">
        <v>17</v>
      </c>
      <c r="M932" s="21">
        <v>17.5</v>
      </c>
      <c r="N932" s="21">
        <v>18.5</v>
      </c>
      <c r="O932" s="21">
        <v>20</v>
      </c>
      <c r="P932" s="21">
        <v>23</v>
      </c>
      <c r="Q932" s="22">
        <v>83</v>
      </c>
      <c r="R932" s="22">
        <v>80</v>
      </c>
      <c r="S932" s="23">
        <f>IF(AB932=0,Q932-R932,Q932-(R932-AB932))</f>
        <v>3.5079999999999956</v>
      </c>
      <c r="T932" s="22">
        <v>20</v>
      </c>
      <c r="U932" s="22">
        <v>23</v>
      </c>
      <c r="V932" s="24">
        <v>0</v>
      </c>
      <c r="W932" s="24" t="str">
        <f t="shared" si="110"/>
        <v>Calma</v>
      </c>
      <c r="X932" s="24" t="s">
        <v>60</v>
      </c>
      <c r="Y932" s="24">
        <f t="shared" si="115"/>
        <v>292.5</v>
      </c>
      <c r="Z932" s="25">
        <v>0.02</v>
      </c>
      <c r="AA932" s="25">
        <f>AC932*0.03937</f>
        <v>7.8740000000000008E-3</v>
      </c>
      <c r="AB932" s="25">
        <f>Z932*25.4</f>
        <v>0.50800000000000001</v>
      </c>
      <c r="AC932" s="25">
        <v>0.2</v>
      </c>
      <c r="AD932" s="26">
        <v>7</v>
      </c>
      <c r="AE932" s="26" t="s">
        <v>83</v>
      </c>
      <c r="AN932" s="98" t="s">
        <v>241</v>
      </c>
    </row>
    <row r="933" spans="1:40">
      <c r="A933" s="17">
        <v>43386</v>
      </c>
      <c r="B933" s="18">
        <v>0.33333333333333298</v>
      </c>
      <c r="C933" s="18">
        <v>0.625</v>
      </c>
      <c r="D933" s="19">
        <v>13</v>
      </c>
      <c r="E933" s="19">
        <v>15.5</v>
      </c>
      <c r="F933" s="19">
        <v>16</v>
      </c>
      <c r="G933" s="5" t="e">
        <f>INDEX('Carta Psicrométrica'!B$3:AO$49,MATCH(datos!F933,'Carta Psicrométrica'!A$3:A$49,0),MATCH(datos!E933,'Carta Psicrométrica'!B$2:AO$2,0))</f>
        <v>#N/A</v>
      </c>
      <c r="H933" s="20">
        <v>18.5</v>
      </c>
      <c r="I933" s="20">
        <v>15</v>
      </c>
      <c r="J933" s="6">
        <v>1019</v>
      </c>
      <c r="K933" s="6">
        <v>764</v>
      </c>
      <c r="L933" s="21">
        <v>17</v>
      </c>
      <c r="M933" s="21">
        <v>18</v>
      </c>
      <c r="N933" s="21">
        <v>19</v>
      </c>
      <c r="O933" s="21">
        <v>20</v>
      </c>
      <c r="P933" s="21">
        <v>23</v>
      </c>
      <c r="Q933" s="22">
        <v>80</v>
      </c>
      <c r="R933" s="22">
        <v>99</v>
      </c>
      <c r="S933" s="23">
        <f>IF(AB933=0,Q933-R933,Q933-(R933-AB933))</f>
        <v>1.0660000000000025</v>
      </c>
      <c r="T933" s="22">
        <v>24</v>
      </c>
      <c r="U933" s="22">
        <v>17</v>
      </c>
      <c r="V933" s="24">
        <v>2</v>
      </c>
      <c r="W933" s="24" t="str">
        <f t="shared" si="110"/>
        <v>Brisa Suave</v>
      </c>
      <c r="X933" s="24" t="s">
        <v>47</v>
      </c>
      <c r="Y933" s="24">
        <f t="shared" si="115"/>
        <v>315</v>
      </c>
      <c r="Z933" s="25">
        <v>0.79</v>
      </c>
      <c r="AA933" s="25">
        <f>AC933*0.03937</f>
        <v>0.77165200000000012</v>
      </c>
      <c r="AB933" s="25">
        <f>Z933*25.4</f>
        <v>20.065999999999999</v>
      </c>
      <c r="AC933" s="25">
        <v>19.600000000000001</v>
      </c>
      <c r="AD933" s="26">
        <v>8</v>
      </c>
      <c r="AE933" s="26" t="s">
        <v>83</v>
      </c>
      <c r="AN933" s="98" t="s">
        <v>220</v>
      </c>
    </row>
    <row r="934" spans="1:40">
      <c r="A934" s="17">
        <v>43387</v>
      </c>
      <c r="B934" s="18">
        <v>0.33333333333333298</v>
      </c>
      <c r="C934" s="18">
        <v>0.625</v>
      </c>
      <c r="D934" s="19">
        <v>14</v>
      </c>
      <c r="E934" s="19">
        <v>14.5</v>
      </c>
      <c r="F934" s="19">
        <v>16</v>
      </c>
      <c r="G934" s="5" t="e">
        <f>INDEX('Carta Psicrométrica'!B$3:AO$49,MATCH(datos!F934,'Carta Psicrométrica'!A$3:A$49,0),MATCH(datos!E934,'Carta Psicrométrica'!B$2:AO$2,0))</f>
        <v>#N/A</v>
      </c>
      <c r="H934" s="20">
        <v>23.5</v>
      </c>
      <c r="I934" s="20">
        <v>19</v>
      </c>
      <c r="J934" s="6">
        <v>1018</v>
      </c>
      <c r="K934" s="6">
        <v>764</v>
      </c>
      <c r="L934" s="21">
        <v>16</v>
      </c>
      <c r="M934" s="21">
        <v>18</v>
      </c>
      <c r="N934" s="21">
        <v>19</v>
      </c>
      <c r="O934" s="21">
        <v>20</v>
      </c>
      <c r="P934" s="21">
        <v>22</v>
      </c>
      <c r="Q934" s="22">
        <v>99</v>
      </c>
      <c r="R934" s="22">
        <v>97</v>
      </c>
      <c r="S934" s="23">
        <v>2</v>
      </c>
      <c r="T934" s="22">
        <v>22</v>
      </c>
      <c r="U934" s="22">
        <v>20</v>
      </c>
      <c r="V934" s="24">
        <v>1</v>
      </c>
      <c r="W934" s="24" t="str">
        <f t="shared" si="110"/>
        <v>Ventolina</v>
      </c>
      <c r="X934" s="24" t="s">
        <v>47</v>
      </c>
      <c r="Y934" s="24">
        <f t="shared" si="115"/>
        <v>315</v>
      </c>
      <c r="Z934" s="25">
        <v>0.01</v>
      </c>
      <c r="AA934" s="25">
        <f>AC934*0.03937</f>
        <v>3.9370000000000002E-2</v>
      </c>
      <c r="AB934" s="25">
        <f>Z934*25.4</f>
        <v>0.254</v>
      </c>
      <c r="AC934" s="25">
        <v>1</v>
      </c>
      <c r="AD934" s="26">
        <v>0</v>
      </c>
      <c r="AE934" s="26" t="s">
        <v>83</v>
      </c>
      <c r="AN934" s="98" t="s">
        <v>220</v>
      </c>
    </row>
    <row r="935" spans="1:40">
      <c r="A935" s="17">
        <v>43388</v>
      </c>
      <c r="B935" s="18">
        <v>0.33333333333333298</v>
      </c>
      <c r="C935" s="18">
        <v>0.625</v>
      </c>
      <c r="D935" s="19">
        <v>8</v>
      </c>
      <c r="E935" s="19">
        <v>6</v>
      </c>
      <c r="F935" s="19">
        <v>8</v>
      </c>
      <c r="H935" s="20">
        <v>25</v>
      </c>
      <c r="I935" s="20">
        <v>7</v>
      </c>
      <c r="J935" s="6">
        <v>1026</v>
      </c>
      <c r="K935" s="6">
        <f t="shared" ref="K935:K941" si="116">J935*0.75</f>
        <v>769.5</v>
      </c>
      <c r="L935" s="21">
        <v>15</v>
      </c>
      <c r="M935" s="21">
        <v>17</v>
      </c>
      <c r="N935" s="21">
        <v>18</v>
      </c>
      <c r="O935" s="21">
        <v>19</v>
      </c>
      <c r="P935" s="21">
        <v>22</v>
      </c>
      <c r="Q935" s="22">
        <v>97</v>
      </c>
      <c r="R935" s="22">
        <v>95</v>
      </c>
      <c r="S935" s="23">
        <f t="shared" ref="S935:S940" si="117">IF(AB935=0,Q935-R935,Q935-(R935-AB935))</f>
        <v>2</v>
      </c>
      <c r="T935" s="22">
        <v>21</v>
      </c>
      <c r="U935" s="22">
        <v>10</v>
      </c>
      <c r="V935" s="24">
        <v>3</v>
      </c>
      <c r="W935" s="24" t="str">
        <f t="shared" si="110"/>
        <v>Brisa Leve</v>
      </c>
      <c r="X935" s="24" t="s">
        <v>59</v>
      </c>
      <c r="Y935" s="24">
        <f t="shared" si="115"/>
        <v>45</v>
      </c>
      <c r="Z935" s="25">
        <v>0</v>
      </c>
      <c r="AA935" s="25">
        <v>0</v>
      </c>
      <c r="AB935" s="25">
        <v>0</v>
      </c>
      <c r="AC935" s="25">
        <v>0</v>
      </c>
      <c r="AD935" s="26">
        <v>8</v>
      </c>
      <c r="AE935" s="26" t="s">
        <v>95</v>
      </c>
      <c r="AN935" s="98" t="s">
        <v>242</v>
      </c>
    </row>
    <row r="936" spans="1:40">
      <c r="A936" s="17">
        <v>43389</v>
      </c>
      <c r="B936" s="18">
        <v>0.33333333333333298</v>
      </c>
      <c r="C936" s="18">
        <v>0.625</v>
      </c>
      <c r="D936" s="19">
        <v>6</v>
      </c>
      <c r="E936" s="19">
        <v>5</v>
      </c>
      <c r="F936" s="19">
        <v>8</v>
      </c>
      <c r="G936" s="5">
        <f>INDEX('Carta Psicrométrica'!B$3:AO$49,MATCH(datos!F936,'Carta Psicrométrica'!A$3:A$49,0),MATCH(datos!E936,'Carta Psicrométrica'!B$2:AO$2,0))</f>
        <v>33</v>
      </c>
      <c r="H936" s="20">
        <v>8</v>
      </c>
      <c r="I936" s="20">
        <v>4</v>
      </c>
      <c r="J936" s="6">
        <v>1029</v>
      </c>
      <c r="K936" s="6">
        <f t="shared" si="116"/>
        <v>771.75</v>
      </c>
      <c r="L936" s="21">
        <v>12</v>
      </c>
      <c r="M936" s="21">
        <v>15</v>
      </c>
      <c r="N936" s="21">
        <v>15</v>
      </c>
      <c r="O936" s="21">
        <v>18</v>
      </c>
      <c r="P936" s="21">
        <v>21</v>
      </c>
      <c r="Q936" s="22">
        <v>95</v>
      </c>
      <c r="R936" s="22">
        <v>93</v>
      </c>
      <c r="S936" s="23">
        <f t="shared" si="117"/>
        <v>2</v>
      </c>
      <c r="T936" s="22">
        <v>11</v>
      </c>
      <c r="U936" s="22">
        <v>3</v>
      </c>
      <c r="V936" s="24">
        <v>2</v>
      </c>
      <c r="W936" s="24" t="str">
        <f t="shared" si="110"/>
        <v>Brisa Suave</v>
      </c>
      <c r="X936" s="24" t="s">
        <v>59</v>
      </c>
      <c r="Y936" s="24">
        <f t="shared" si="115"/>
        <v>45</v>
      </c>
      <c r="Z936" s="25">
        <v>0</v>
      </c>
      <c r="AA936" s="25">
        <v>0</v>
      </c>
      <c r="AB936" s="25">
        <v>0</v>
      </c>
      <c r="AC936" s="25">
        <v>0</v>
      </c>
      <c r="AD936" s="26">
        <v>8</v>
      </c>
      <c r="AE936" s="26" t="s">
        <v>83</v>
      </c>
      <c r="AN936" s="98" t="s">
        <v>243</v>
      </c>
    </row>
    <row r="937" spans="1:40">
      <c r="A937" s="17">
        <v>43390</v>
      </c>
      <c r="B937" s="18">
        <v>0.33333333333333298</v>
      </c>
      <c r="C937" s="18">
        <v>0.625</v>
      </c>
      <c r="D937" s="19">
        <v>9</v>
      </c>
      <c r="E937" s="19">
        <v>9</v>
      </c>
      <c r="F937" s="19">
        <v>10</v>
      </c>
      <c r="G937" s="5">
        <f>INDEX('Carta Psicrométrica'!B$3:AO$49,MATCH(datos!F937,'Carta Psicrométrica'!A$3:A$49,0),MATCH(datos!E937,'Carta Psicrométrica'!B$2:AO$2,0))</f>
        <v>0</v>
      </c>
      <c r="H937" s="20">
        <v>12</v>
      </c>
      <c r="I937" s="20">
        <v>7</v>
      </c>
      <c r="J937" s="6">
        <v>1030</v>
      </c>
      <c r="K937" s="6">
        <f t="shared" si="116"/>
        <v>772.5</v>
      </c>
      <c r="L937" s="21">
        <v>13</v>
      </c>
      <c r="M937" s="21">
        <v>14</v>
      </c>
      <c r="N937" s="21">
        <v>16</v>
      </c>
      <c r="O937" s="21">
        <v>18</v>
      </c>
      <c r="P937" s="21">
        <v>21</v>
      </c>
      <c r="Q937" s="22">
        <v>94</v>
      </c>
      <c r="R937" s="22">
        <v>90</v>
      </c>
      <c r="S937" s="23">
        <f t="shared" si="117"/>
        <v>4</v>
      </c>
      <c r="T937" s="22">
        <v>12</v>
      </c>
      <c r="U937" s="22">
        <v>7</v>
      </c>
      <c r="V937" s="24">
        <v>3</v>
      </c>
      <c r="W937" s="24" t="str">
        <f t="shared" si="110"/>
        <v>Brisa Leve</v>
      </c>
      <c r="X937" s="24" t="s">
        <v>56</v>
      </c>
      <c r="Y937" s="24">
        <f t="shared" si="115"/>
        <v>67.5</v>
      </c>
      <c r="Z937" s="25">
        <v>0</v>
      </c>
      <c r="AA937" s="25">
        <v>0</v>
      </c>
      <c r="AB937" s="25">
        <v>0</v>
      </c>
      <c r="AC937" s="25">
        <v>0</v>
      </c>
      <c r="AD937" s="26">
        <v>8</v>
      </c>
      <c r="AE937" s="26" t="s">
        <v>83</v>
      </c>
      <c r="AN937" s="98" t="s">
        <v>244</v>
      </c>
    </row>
    <row r="938" spans="1:40">
      <c r="A938" s="17">
        <v>43391</v>
      </c>
      <c r="B938" s="18">
        <v>0.33333333333333298</v>
      </c>
      <c r="C938" s="18">
        <v>0.625</v>
      </c>
      <c r="D938" s="19">
        <v>8</v>
      </c>
      <c r="E938" s="19">
        <v>10</v>
      </c>
      <c r="F938" s="19">
        <v>10</v>
      </c>
      <c r="G938" s="5">
        <f>INDEX('Carta Psicrométrica'!B$3:AO$49,MATCH(datos!F938,'Carta Psicrométrica'!A$3:A$49,0),MATCH(datos!E938,'Carta Psicrométrica'!B$2:AO$2,0))</f>
        <v>0</v>
      </c>
      <c r="H938" s="20">
        <v>14</v>
      </c>
      <c r="I938" s="20">
        <v>9</v>
      </c>
      <c r="J938" s="6">
        <v>1030</v>
      </c>
      <c r="K938" s="6">
        <f t="shared" si="116"/>
        <v>772.5</v>
      </c>
      <c r="L938" s="21">
        <v>13</v>
      </c>
      <c r="M938" s="21">
        <v>14</v>
      </c>
      <c r="N938" s="21">
        <v>16</v>
      </c>
      <c r="O938" s="21">
        <v>17</v>
      </c>
      <c r="P938" s="21">
        <v>19</v>
      </c>
      <c r="Q938" s="22">
        <v>91</v>
      </c>
      <c r="R938" s="22">
        <v>91</v>
      </c>
      <c r="S938" s="23">
        <f t="shared" si="117"/>
        <v>1.5240000000000009</v>
      </c>
      <c r="T938" s="22">
        <v>13</v>
      </c>
      <c r="U938" s="22">
        <v>7</v>
      </c>
      <c r="V938" s="24">
        <v>1</v>
      </c>
      <c r="W938" s="24" t="str">
        <f t="shared" si="110"/>
        <v>Ventolina</v>
      </c>
      <c r="X938" s="24" t="s">
        <v>56</v>
      </c>
      <c r="Y938" s="24">
        <f t="shared" si="115"/>
        <v>67.5</v>
      </c>
      <c r="Z938" s="25">
        <v>0.06</v>
      </c>
      <c r="AA938" s="25">
        <f>AC938*0.03937</f>
        <v>0.55118</v>
      </c>
      <c r="AB938" s="25">
        <f>Z938*25.4</f>
        <v>1.5239999999999998</v>
      </c>
      <c r="AC938" s="25">
        <v>14</v>
      </c>
      <c r="AD938" s="26">
        <v>8</v>
      </c>
      <c r="AE938" s="26" t="s">
        <v>83</v>
      </c>
      <c r="AN938" s="98" t="s">
        <v>243</v>
      </c>
    </row>
    <row r="939" spans="1:40">
      <c r="A939" s="17">
        <v>43392</v>
      </c>
      <c r="B939" s="18">
        <v>0.33333333333333298</v>
      </c>
      <c r="C939" s="18">
        <v>0.625</v>
      </c>
      <c r="D939" s="19">
        <v>12</v>
      </c>
      <c r="E939" s="19">
        <v>16</v>
      </c>
      <c r="F939" s="19">
        <v>16</v>
      </c>
      <c r="G939" s="5">
        <f>INDEX('Carta Psicrométrica'!B$3:AO$49,MATCH(datos!F939,'Carta Psicrométrica'!A$3:A$49,0),MATCH(datos!E939,'Carta Psicrométrica'!B$2:AO$2,0))</f>
        <v>0</v>
      </c>
      <c r="H939" s="20">
        <v>24</v>
      </c>
      <c r="I939" s="20">
        <v>10</v>
      </c>
      <c r="J939" s="6">
        <v>1028</v>
      </c>
      <c r="K939" s="6">
        <f t="shared" si="116"/>
        <v>771</v>
      </c>
      <c r="L939" s="21">
        <v>13</v>
      </c>
      <c r="M939" s="21">
        <v>15</v>
      </c>
      <c r="N939" s="21">
        <v>16</v>
      </c>
      <c r="O939" s="21">
        <v>17</v>
      </c>
      <c r="P939" s="21">
        <v>20</v>
      </c>
      <c r="Q939" s="22">
        <v>91</v>
      </c>
      <c r="R939" s="22">
        <v>90</v>
      </c>
      <c r="S939" s="23">
        <f t="shared" si="117"/>
        <v>1</v>
      </c>
      <c r="T939" s="22">
        <v>12</v>
      </c>
      <c r="U939" s="22">
        <v>10</v>
      </c>
      <c r="V939" s="24">
        <v>3</v>
      </c>
      <c r="W939" s="24" t="s">
        <v>245</v>
      </c>
      <c r="X939" s="24" t="s">
        <v>56</v>
      </c>
      <c r="Y939" s="24">
        <f t="shared" si="115"/>
        <v>67.5</v>
      </c>
      <c r="AA939" s="25">
        <f>AC939*0.03937</f>
        <v>0</v>
      </c>
      <c r="AB939" s="25">
        <f>Z939*25.4</f>
        <v>0</v>
      </c>
      <c r="AD939" s="26">
        <v>8</v>
      </c>
      <c r="AE939" s="26" t="s">
        <v>134</v>
      </c>
      <c r="AN939" s="98" t="s">
        <v>206</v>
      </c>
    </row>
    <row r="940" spans="1:40">
      <c r="A940" s="17">
        <v>43393</v>
      </c>
      <c r="B940" s="18">
        <v>0.33333333333333298</v>
      </c>
      <c r="C940" s="18">
        <v>0.625</v>
      </c>
      <c r="D940" s="19">
        <v>16</v>
      </c>
      <c r="E940" s="19">
        <v>14</v>
      </c>
      <c r="F940" s="19">
        <v>17</v>
      </c>
      <c r="G940" s="5">
        <f>INDEX('Carta Psicrométrica'!B$3:AO$49,MATCH(datos!F940,'Carta Psicrométrica'!A$3:A$49,0),MATCH(datos!E940,'Carta Psicrométrica'!B$2:AO$2,0))</f>
        <v>0</v>
      </c>
      <c r="H940" s="20">
        <v>21</v>
      </c>
      <c r="I940" s="20">
        <v>17</v>
      </c>
      <c r="J940" s="36"/>
      <c r="K940" s="36">
        <f t="shared" si="116"/>
        <v>0</v>
      </c>
      <c r="L940" s="21">
        <v>16</v>
      </c>
      <c r="M940" s="36"/>
      <c r="N940" s="21">
        <v>17</v>
      </c>
      <c r="O940" s="21">
        <v>18</v>
      </c>
      <c r="P940" s="21">
        <v>20</v>
      </c>
      <c r="Q940" s="22">
        <v>108</v>
      </c>
      <c r="R940" s="22">
        <v>106</v>
      </c>
      <c r="S940" s="23">
        <f t="shared" si="117"/>
        <v>2</v>
      </c>
      <c r="T940" s="22">
        <v>15</v>
      </c>
      <c r="U940" s="22">
        <v>11</v>
      </c>
      <c r="V940" s="24">
        <v>3</v>
      </c>
      <c r="W940" s="24" t="str">
        <f t="shared" ref="W940:W953" si="118">IF(V940=0,"Calma",IF(V940=1,"Ventolina",IF(V940=2,"Brisa Suave",IF(V940=3,"Brisa Leve",IF(V940=4,"Brisa Moderada",IF(V940=5,"Brisa Fresca",IF(V940=6,"Brisa Fuerte",IF(V940=7,"Viento Fuerte",IF(V940=8,"Temporal",IF(V940=9,"Temporal Fuerte",IF(V940=10,"Temporal Violento",IF(V940=11,"Temporal Muy Violento",IF(V940=12,"Huracán","N/A")))))))))))))</f>
        <v>Brisa Leve</v>
      </c>
      <c r="X940" s="24" t="s">
        <v>56</v>
      </c>
      <c r="Y940" s="24">
        <f t="shared" si="115"/>
        <v>67.5</v>
      </c>
      <c r="Z940" s="25">
        <v>0</v>
      </c>
      <c r="AA940" s="25">
        <v>0</v>
      </c>
      <c r="AB940" s="25">
        <v>0</v>
      </c>
      <c r="AC940" s="25">
        <v>0</v>
      </c>
      <c r="AD940" s="26">
        <v>8</v>
      </c>
      <c r="AE940" s="26" t="s">
        <v>93</v>
      </c>
      <c r="AN940" s="98" t="s">
        <v>203</v>
      </c>
    </row>
    <row r="941" spans="1:40">
      <c r="A941" s="17">
        <v>43394</v>
      </c>
      <c r="B941" s="18">
        <v>0.33333333333333298</v>
      </c>
      <c r="C941" s="18">
        <v>0.625</v>
      </c>
      <c r="D941" s="36"/>
      <c r="E941" s="19">
        <v>13</v>
      </c>
      <c r="F941" s="19">
        <v>15</v>
      </c>
      <c r="G941" s="5">
        <f>INDEX('Carta Psicrométrica'!B$3:AO$49,MATCH(datos!F941,'Carta Psicrométrica'!A$3:A$49,0),MATCH(datos!E941,'Carta Psicrométrica'!B$2:AO$2,0))</f>
        <v>0</v>
      </c>
      <c r="H941" s="20">
        <v>22</v>
      </c>
      <c r="I941" s="20">
        <v>18</v>
      </c>
      <c r="J941" s="6">
        <v>1025</v>
      </c>
      <c r="K941" s="6">
        <f t="shared" si="116"/>
        <v>768.75</v>
      </c>
      <c r="L941" s="21">
        <v>15</v>
      </c>
      <c r="M941" s="36"/>
      <c r="N941" s="21">
        <v>18</v>
      </c>
      <c r="O941" s="21">
        <v>19</v>
      </c>
      <c r="P941" s="21">
        <v>20</v>
      </c>
      <c r="Q941" s="22">
        <v>106</v>
      </c>
      <c r="R941" s="22">
        <v>103</v>
      </c>
      <c r="S941" s="23">
        <v>3</v>
      </c>
      <c r="T941" s="22">
        <v>21</v>
      </c>
      <c r="U941" s="22">
        <v>14</v>
      </c>
      <c r="V941" s="24">
        <v>3</v>
      </c>
      <c r="W941" s="24" t="str">
        <f t="shared" si="118"/>
        <v>Brisa Leve</v>
      </c>
      <c r="X941" s="24" t="s">
        <v>56</v>
      </c>
      <c r="Y941" s="24">
        <f t="shared" si="115"/>
        <v>67.5</v>
      </c>
      <c r="Z941" s="25">
        <v>0</v>
      </c>
      <c r="AA941" s="25">
        <v>0</v>
      </c>
      <c r="AB941" s="25">
        <v>0</v>
      </c>
      <c r="AC941" s="25">
        <v>0</v>
      </c>
      <c r="AD941" s="26">
        <v>8</v>
      </c>
      <c r="AE941" s="26" t="s">
        <v>95</v>
      </c>
      <c r="AN941" s="98" t="s">
        <v>246</v>
      </c>
    </row>
    <row r="942" spans="1:40">
      <c r="A942" s="17">
        <v>43395</v>
      </c>
      <c r="B942" s="18">
        <v>0.33333333333333298</v>
      </c>
      <c r="C942" s="18">
        <v>0.625</v>
      </c>
      <c r="D942" s="19">
        <v>14</v>
      </c>
      <c r="E942" s="19">
        <v>14</v>
      </c>
      <c r="F942" s="19">
        <v>16</v>
      </c>
      <c r="G942" s="5">
        <f>INDEX('Carta Psicrométrica'!B$3:AO$49,MATCH(datos!F942,'Carta Psicrométrica'!A$3:A$49,0),MATCH(datos!E942,'Carta Psicrométrica'!B$2:AO$2,0))</f>
        <v>0</v>
      </c>
      <c r="H942" s="20">
        <v>24</v>
      </c>
      <c r="I942" s="20">
        <v>14</v>
      </c>
      <c r="J942" s="6">
        <v>1025</v>
      </c>
      <c r="K942" s="6">
        <v>764</v>
      </c>
      <c r="L942" s="21">
        <v>16</v>
      </c>
      <c r="M942" s="36"/>
      <c r="N942" s="21">
        <v>17</v>
      </c>
      <c r="O942" s="21">
        <v>18</v>
      </c>
      <c r="P942" s="21">
        <v>20</v>
      </c>
      <c r="Q942" s="22">
        <v>103</v>
      </c>
      <c r="R942" s="22">
        <v>100</v>
      </c>
      <c r="S942" s="23">
        <f t="shared" ref="S942:S953" si="119">IF(AB942=0,Q942-R942,Q942-(R942-AB942))</f>
        <v>3</v>
      </c>
      <c r="T942" s="22">
        <v>20</v>
      </c>
      <c r="U942" s="22">
        <v>15</v>
      </c>
      <c r="V942" s="24">
        <v>3</v>
      </c>
      <c r="W942" s="24" t="str">
        <f t="shared" si="118"/>
        <v>Brisa Leve</v>
      </c>
      <c r="X942" s="24" t="s">
        <v>56</v>
      </c>
      <c r="Y942" s="24">
        <f t="shared" si="115"/>
        <v>67.5</v>
      </c>
      <c r="Z942" s="25">
        <v>0</v>
      </c>
      <c r="AA942" s="25">
        <v>0</v>
      </c>
      <c r="AB942" s="25">
        <v>0</v>
      </c>
      <c r="AC942" s="25">
        <v>0</v>
      </c>
      <c r="AD942" s="26">
        <v>8</v>
      </c>
      <c r="AE942" s="26" t="s">
        <v>83</v>
      </c>
      <c r="AN942" s="98" t="s">
        <v>247</v>
      </c>
    </row>
    <row r="943" spans="1:40">
      <c r="A943" s="17">
        <v>43396</v>
      </c>
      <c r="B943" s="18">
        <v>0.33333333333333298</v>
      </c>
      <c r="C943" s="18">
        <v>0.625</v>
      </c>
      <c r="D943" s="19">
        <v>17</v>
      </c>
      <c r="E943" s="19">
        <v>17</v>
      </c>
      <c r="F943" s="19">
        <v>19</v>
      </c>
      <c r="G943" s="5">
        <f>INDEX('Carta Psicrométrica'!B$3:AO$49,MATCH(datos!F943,'Carta Psicrométrica'!A$3:A$49,0),MATCH(datos!E943,'Carta Psicrométrica'!B$2:AO$2,0))</f>
        <v>0</v>
      </c>
      <c r="H943" s="20">
        <v>23</v>
      </c>
      <c r="I943" s="20">
        <v>16</v>
      </c>
      <c r="J943" s="6">
        <v>1024</v>
      </c>
      <c r="K943" s="6">
        <v>768</v>
      </c>
      <c r="L943" s="21">
        <v>12</v>
      </c>
      <c r="M943" s="21">
        <v>11</v>
      </c>
      <c r="N943" s="21">
        <v>13</v>
      </c>
      <c r="O943" s="21">
        <v>18</v>
      </c>
      <c r="P943" s="21">
        <v>20</v>
      </c>
      <c r="Q943" s="22">
        <v>100</v>
      </c>
      <c r="R943" s="22">
        <v>100</v>
      </c>
      <c r="S943" s="23">
        <f t="shared" si="119"/>
        <v>0</v>
      </c>
      <c r="T943" s="22">
        <v>20</v>
      </c>
      <c r="U943" s="22">
        <v>14</v>
      </c>
      <c r="V943" s="24">
        <v>2</v>
      </c>
      <c r="W943" s="24" t="str">
        <f t="shared" si="118"/>
        <v>Brisa Suave</v>
      </c>
      <c r="X943" s="24" t="s">
        <v>56</v>
      </c>
      <c r="Y943" s="24">
        <f t="shared" si="115"/>
        <v>67.5</v>
      </c>
      <c r="Z943" s="25">
        <v>0</v>
      </c>
      <c r="AA943" s="25">
        <v>0</v>
      </c>
      <c r="AB943" s="25">
        <v>0</v>
      </c>
      <c r="AC943" s="25">
        <v>0</v>
      </c>
      <c r="AD943" s="26">
        <v>8</v>
      </c>
      <c r="AE943" s="26" t="s">
        <v>83</v>
      </c>
    </row>
    <row r="944" spans="1:40">
      <c r="A944" s="17">
        <v>43397</v>
      </c>
      <c r="B944" s="18">
        <v>0.33333333333333298</v>
      </c>
      <c r="C944" s="18">
        <v>0.625</v>
      </c>
      <c r="D944" s="19">
        <v>12</v>
      </c>
      <c r="E944" s="19">
        <v>16</v>
      </c>
      <c r="F944" s="19">
        <v>18</v>
      </c>
      <c r="G944" s="5">
        <f>INDEX('Carta Psicrométrica'!B$3:AO$49,MATCH(datos!F944,'Carta Psicrométrica'!A$3:A$49,0),MATCH(datos!E944,'Carta Psicrométrica'!B$2:AO$2,0))</f>
        <v>0</v>
      </c>
      <c r="H944" s="20">
        <v>20</v>
      </c>
      <c r="I944" s="20">
        <v>14</v>
      </c>
      <c r="J944" s="6">
        <v>1022</v>
      </c>
      <c r="K944" s="6">
        <f>J944*0.75</f>
        <v>766.5</v>
      </c>
      <c r="L944" s="21">
        <v>15</v>
      </c>
      <c r="M944" s="21">
        <v>15</v>
      </c>
      <c r="N944" s="21">
        <v>17</v>
      </c>
      <c r="O944" s="21">
        <v>18</v>
      </c>
      <c r="P944" s="21">
        <v>17</v>
      </c>
      <c r="Q944" s="22">
        <v>100</v>
      </c>
      <c r="R944" s="22">
        <v>123</v>
      </c>
      <c r="S944" s="23">
        <f t="shared" si="119"/>
        <v>1.3840000000000003</v>
      </c>
      <c r="T944" s="22">
        <v>20</v>
      </c>
      <c r="U944" s="22">
        <v>24</v>
      </c>
      <c r="V944" s="24">
        <v>1</v>
      </c>
      <c r="W944" s="24" t="str">
        <f t="shared" si="118"/>
        <v>Ventolina</v>
      </c>
      <c r="X944" s="24" t="s">
        <v>60</v>
      </c>
      <c r="Y944" s="24">
        <f t="shared" si="115"/>
        <v>292.5</v>
      </c>
      <c r="Z944" s="25">
        <v>0.96</v>
      </c>
      <c r="AA944" s="25">
        <f>AC944*0.03937</f>
        <v>0.95669100000000007</v>
      </c>
      <c r="AB944" s="25">
        <f>Z944*25.4</f>
        <v>24.383999999999997</v>
      </c>
      <c r="AC944" s="25">
        <v>24.3</v>
      </c>
      <c r="AD944" s="26">
        <v>1</v>
      </c>
      <c r="AE944" s="26" t="s">
        <v>94</v>
      </c>
      <c r="AN944" s="98" t="s">
        <v>248</v>
      </c>
    </row>
    <row r="945" spans="1:40">
      <c r="A945" s="17">
        <v>43398</v>
      </c>
      <c r="B945" s="18">
        <v>0.33333333333333298</v>
      </c>
      <c r="C945" s="18">
        <v>0.625</v>
      </c>
      <c r="D945" s="19">
        <v>12</v>
      </c>
      <c r="E945" s="19">
        <v>13</v>
      </c>
      <c r="F945" s="19">
        <v>14</v>
      </c>
      <c r="G945" s="5">
        <f>INDEX('Carta Psicrométrica'!B$3:AO$49,MATCH(datos!F945,'Carta Psicrométrica'!A$3:A$49,0),MATCH(datos!E945,'Carta Psicrométrica'!B$2:AO$2,0))</f>
        <v>0</v>
      </c>
      <c r="H945" s="20">
        <v>22</v>
      </c>
      <c r="I945" s="20">
        <v>13</v>
      </c>
      <c r="J945" s="6">
        <v>1019</v>
      </c>
      <c r="K945" s="6">
        <v>764</v>
      </c>
      <c r="L945" s="21">
        <v>15</v>
      </c>
      <c r="M945" s="21">
        <v>14</v>
      </c>
      <c r="N945" s="21">
        <v>17</v>
      </c>
      <c r="O945" s="21">
        <v>18</v>
      </c>
      <c r="P945" s="21">
        <v>20</v>
      </c>
      <c r="Q945" s="22">
        <v>123</v>
      </c>
      <c r="R945" s="22">
        <v>121</v>
      </c>
      <c r="S945" s="23">
        <f t="shared" si="119"/>
        <v>2</v>
      </c>
      <c r="T945" s="22">
        <v>19</v>
      </c>
      <c r="U945" s="22">
        <v>12</v>
      </c>
      <c r="V945" s="24">
        <v>0</v>
      </c>
      <c r="W945" s="24" t="str">
        <f t="shared" si="118"/>
        <v>Calma</v>
      </c>
      <c r="X945" s="24" t="s">
        <v>60</v>
      </c>
      <c r="Y945" s="24">
        <f t="shared" si="115"/>
        <v>292.5</v>
      </c>
      <c r="Z945" s="25">
        <v>0</v>
      </c>
      <c r="AA945" s="25">
        <v>0</v>
      </c>
      <c r="AB945" s="25">
        <v>0</v>
      </c>
      <c r="AC945" s="25">
        <v>0</v>
      </c>
      <c r="AD945" s="26">
        <v>0</v>
      </c>
      <c r="AN945" s="98" t="s">
        <v>228</v>
      </c>
    </row>
    <row r="946" spans="1:40">
      <c r="A946" s="17">
        <v>43399</v>
      </c>
      <c r="B946" s="18">
        <v>0.33333333333333298</v>
      </c>
      <c r="C946" s="18">
        <v>0.625</v>
      </c>
      <c r="D946" s="19">
        <v>10</v>
      </c>
      <c r="E946" s="19">
        <v>12</v>
      </c>
      <c r="F946" s="19">
        <v>12</v>
      </c>
      <c r="G946" s="5">
        <f>INDEX('Carta Psicrométrica'!B$3:AO$49,MATCH(datos!F946,'Carta Psicrométrica'!A$3:A$49,0),MATCH(datos!E946,'Carta Psicrométrica'!B$2:AO$2,0))</f>
        <v>0</v>
      </c>
      <c r="H946" s="20">
        <v>19</v>
      </c>
      <c r="I946" s="20">
        <v>9</v>
      </c>
      <c r="J946" s="6">
        <v>1023</v>
      </c>
      <c r="K946" s="6">
        <f t="shared" ref="K946:K953" si="120">J946*0.75</f>
        <v>767.25</v>
      </c>
      <c r="L946" s="21">
        <v>14</v>
      </c>
      <c r="M946" s="21">
        <v>14</v>
      </c>
      <c r="N946" s="21">
        <v>16</v>
      </c>
      <c r="O946" s="21">
        <v>17</v>
      </c>
      <c r="P946" s="21">
        <v>19</v>
      </c>
      <c r="Q946" s="22">
        <v>121</v>
      </c>
      <c r="R946" s="22">
        <v>120</v>
      </c>
      <c r="S946" s="23">
        <f t="shared" si="119"/>
        <v>1</v>
      </c>
      <c r="T946" s="22">
        <v>20</v>
      </c>
      <c r="U946" s="22">
        <v>12</v>
      </c>
      <c r="V946" s="24">
        <v>0</v>
      </c>
      <c r="W946" s="24" t="str">
        <f t="shared" si="118"/>
        <v>Calma</v>
      </c>
      <c r="X946" s="24" t="s">
        <v>49</v>
      </c>
      <c r="Y946" s="24">
        <f t="shared" si="115"/>
        <v>247.5</v>
      </c>
      <c r="AA946" s="25">
        <f t="shared" ref="AA946:AA953" si="121">AC946*0.03937</f>
        <v>0</v>
      </c>
      <c r="AB946" s="25">
        <f t="shared" ref="AB946:AB953" si="122">Z946*25.4</f>
        <v>0</v>
      </c>
      <c r="AD946" s="26">
        <v>0</v>
      </c>
      <c r="AN946" s="98" t="s">
        <v>249</v>
      </c>
    </row>
    <row r="947" spans="1:40">
      <c r="A947" s="17">
        <v>43400</v>
      </c>
      <c r="B947" s="18">
        <v>0.33333333333333298</v>
      </c>
      <c r="C947" s="18">
        <v>0.625</v>
      </c>
      <c r="D947" s="19">
        <v>10</v>
      </c>
      <c r="E947" s="19">
        <v>12</v>
      </c>
      <c r="F947" s="19">
        <v>13</v>
      </c>
      <c r="G947" s="5">
        <f>INDEX('Carta Psicrométrica'!B$3:AO$49,MATCH(datos!F947,'Carta Psicrométrica'!A$3:A$49,0),MATCH(datos!E947,'Carta Psicrométrica'!B$2:AO$2,0))</f>
        <v>0</v>
      </c>
      <c r="H947" s="20">
        <v>25</v>
      </c>
      <c r="I947" s="20">
        <v>10</v>
      </c>
      <c r="J947" s="6">
        <v>1024</v>
      </c>
      <c r="K947" s="6">
        <f t="shared" si="120"/>
        <v>768</v>
      </c>
      <c r="L947" s="21">
        <v>13</v>
      </c>
      <c r="M947" s="21">
        <v>15</v>
      </c>
      <c r="N947" s="21">
        <v>16</v>
      </c>
      <c r="O947" s="21">
        <v>19</v>
      </c>
      <c r="P947" s="21">
        <v>20</v>
      </c>
      <c r="Q947" s="22">
        <v>100</v>
      </c>
      <c r="R947" s="22">
        <v>94</v>
      </c>
      <c r="S947" s="23">
        <f t="shared" si="119"/>
        <v>6</v>
      </c>
      <c r="T947" s="22">
        <v>25</v>
      </c>
      <c r="U947" s="22">
        <v>17</v>
      </c>
      <c r="V947" s="24">
        <v>0</v>
      </c>
      <c r="W947" s="24" t="str">
        <f t="shared" si="118"/>
        <v>Calma</v>
      </c>
      <c r="X947" s="24" t="s">
        <v>60</v>
      </c>
      <c r="Y947" s="24">
        <f t="shared" si="115"/>
        <v>292.5</v>
      </c>
      <c r="AA947" s="25">
        <f t="shared" si="121"/>
        <v>0</v>
      </c>
      <c r="AB947" s="25">
        <f t="shared" si="122"/>
        <v>0</v>
      </c>
      <c r="AD947" s="26">
        <v>0</v>
      </c>
      <c r="AN947" s="98" t="s">
        <v>250</v>
      </c>
    </row>
    <row r="948" spans="1:40">
      <c r="A948" s="17">
        <v>43401</v>
      </c>
      <c r="B948" s="18">
        <v>0.33333333333333298</v>
      </c>
      <c r="C948" s="18">
        <v>0.625</v>
      </c>
      <c r="D948" s="19">
        <v>9</v>
      </c>
      <c r="E948" s="19">
        <v>11</v>
      </c>
      <c r="F948" s="19">
        <v>12</v>
      </c>
      <c r="G948" s="5">
        <v>0</v>
      </c>
      <c r="H948" s="20">
        <v>21</v>
      </c>
      <c r="I948" s="20">
        <v>9</v>
      </c>
      <c r="J948" s="6">
        <v>1023</v>
      </c>
      <c r="K948" s="6">
        <f t="shared" si="120"/>
        <v>767.25</v>
      </c>
      <c r="L948" s="21">
        <v>13</v>
      </c>
      <c r="M948" s="21">
        <v>13</v>
      </c>
      <c r="N948" s="21">
        <v>15</v>
      </c>
      <c r="O948" s="21">
        <v>16</v>
      </c>
      <c r="P948" s="21">
        <v>20</v>
      </c>
      <c r="Q948" s="22">
        <v>98</v>
      </c>
      <c r="R948" s="22">
        <v>98</v>
      </c>
      <c r="S948" s="23">
        <f t="shared" si="119"/>
        <v>0</v>
      </c>
      <c r="T948" s="22">
        <v>20</v>
      </c>
      <c r="U948" s="22">
        <v>11</v>
      </c>
      <c r="V948" s="24">
        <v>0</v>
      </c>
      <c r="W948" s="24" t="str">
        <f t="shared" si="118"/>
        <v>Calma</v>
      </c>
      <c r="X948" s="24" t="s">
        <v>60</v>
      </c>
      <c r="Y948" s="24">
        <f t="shared" si="115"/>
        <v>292.5</v>
      </c>
      <c r="AA948" s="25">
        <f t="shared" si="121"/>
        <v>0</v>
      </c>
      <c r="AB948" s="25">
        <f t="shared" si="122"/>
        <v>0</v>
      </c>
      <c r="AD948" s="26">
        <v>0</v>
      </c>
      <c r="AN948" s="98" t="s">
        <v>251</v>
      </c>
    </row>
    <row r="949" spans="1:40">
      <c r="A949" s="17">
        <v>43402</v>
      </c>
      <c r="B949" s="18">
        <v>0.33333333333333298</v>
      </c>
      <c r="C949" s="18">
        <v>0.625</v>
      </c>
      <c r="D949" s="19">
        <v>9</v>
      </c>
      <c r="E949" s="19">
        <v>11</v>
      </c>
      <c r="F949" s="19">
        <v>11</v>
      </c>
      <c r="G949" s="5">
        <f>INDEX('Carta Psicrométrica'!B$3:AO$49,MATCH(datos!F949,'Carta Psicrométrica'!A$3:A$49,0),MATCH(datos!E949,'Carta Psicrométrica'!B$2:AO$2,0))</f>
        <v>0</v>
      </c>
      <c r="H949" s="20">
        <v>27</v>
      </c>
      <c r="I949" s="36">
        <v>9</v>
      </c>
      <c r="J949" s="6">
        <v>1029</v>
      </c>
      <c r="K949" s="6">
        <f t="shared" si="120"/>
        <v>771.75</v>
      </c>
      <c r="L949" s="21">
        <v>12</v>
      </c>
      <c r="M949" s="21">
        <v>12</v>
      </c>
      <c r="N949" s="21">
        <v>15</v>
      </c>
      <c r="O949" s="21">
        <v>16</v>
      </c>
      <c r="P949" s="21">
        <v>19</v>
      </c>
      <c r="Q949" s="22">
        <v>98</v>
      </c>
      <c r="R949" s="22">
        <v>96</v>
      </c>
      <c r="S949" s="23">
        <f t="shared" si="119"/>
        <v>2</v>
      </c>
      <c r="T949" s="22">
        <v>19</v>
      </c>
      <c r="U949" s="22">
        <v>12</v>
      </c>
      <c r="V949" s="24">
        <v>0</v>
      </c>
      <c r="W949" s="24" t="str">
        <f t="shared" si="118"/>
        <v>Calma</v>
      </c>
      <c r="X949" s="24" t="s">
        <v>60</v>
      </c>
      <c r="Y949" s="24">
        <f t="shared" si="115"/>
        <v>292.5</v>
      </c>
      <c r="AA949" s="25">
        <f t="shared" si="121"/>
        <v>0</v>
      </c>
      <c r="AB949" s="25">
        <f t="shared" si="122"/>
        <v>0</v>
      </c>
      <c r="AD949" s="26">
        <v>0</v>
      </c>
      <c r="AN949" s="98" t="s">
        <v>211</v>
      </c>
    </row>
    <row r="950" spans="1:40">
      <c r="A950" s="17">
        <v>43403</v>
      </c>
      <c r="B950" s="18">
        <v>0.33333333333333298</v>
      </c>
      <c r="C950" s="18">
        <v>0.625</v>
      </c>
      <c r="D950" s="19">
        <v>16</v>
      </c>
      <c r="E950" s="19">
        <v>14</v>
      </c>
      <c r="F950" s="19">
        <v>17</v>
      </c>
      <c r="G950" s="5">
        <f>INDEX('Carta Psicrométrica'!B$3:AO$49,MATCH(datos!F950,'Carta Psicrométrica'!A$3:A$49,0),MATCH(datos!E950,'Carta Psicrométrica'!B$2:AO$2,0))</f>
        <v>0</v>
      </c>
      <c r="H950" s="20">
        <v>28</v>
      </c>
      <c r="I950" s="20">
        <v>14</v>
      </c>
      <c r="J950" s="6">
        <v>1022</v>
      </c>
      <c r="K950" s="6">
        <f t="shared" si="120"/>
        <v>766.5</v>
      </c>
      <c r="L950" s="21">
        <v>13</v>
      </c>
      <c r="M950" s="21">
        <v>13</v>
      </c>
      <c r="N950" s="21">
        <v>14</v>
      </c>
      <c r="O950" s="21">
        <v>16</v>
      </c>
      <c r="P950" s="21">
        <v>19</v>
      </c>
      <c r="Q950" s="22">
        <v>96</v>
      </c>
      <c r="R950" s="22">
        <v>93</v>
      </c>
      <c r="S950" s="23">
        <f t="shared" si="119"/>
        <v>3</v>
      </c>
      <c r="T950" s="22">
        <v>19</v>
      </c>
      <c r="U950" s="22">
        <v>11</v>
      </c>
      <c r="V950" s="24">
        <v>0</v>
      </c>
      <c r="W950" s="24" t="str">
        <f t="shared" si="118"/>
        <v>Calma</v>
      </c>
      <c r="X950" s="24" t="s">
        <v>252</v>
      </c>
      <c r="Y950" s="24">
        <f t="shared" si="115"/>
        <v>270</v>
      </c>
      <c r="Z950" s="25">
        <v>0</v>
      </c>
      <c r="AA950" s="25">
        <f t="shared" si="121"/>
        <v>0</v>
      </c>
      <c r="AB950" s="25">
        <f t="shared" si="122"/>
        <v>0</v>
      </c>
      <c r="AC950" s="25">
        <v>0</v>
      </c>
      <c r="AD950" s="26">
        <v>8</v>
      </c>
      <c r="AE950" s="26" t="s">
        <v>83</v>
      </c>
      <c r="AN950" s="98" t="s">
        <v>253</v>
      </c>
    </row>
    <row r="951" spans="1:40">
      <c r="A951" s="17">
        <v>43404</v>
      </c>
      <c r="B951" s="18">
        <v>0.33333333333333298</v>
      </c>
      <c r="C951" s="18">
        <v>0.625</v>
      </c>
      <c r="D951" s="19">
        <v>14</v>
      </c>
      <c r="E951" s="19">
        <v>14</v>
      </c>
      <c r="F951" s="19">
        <v>16</v>
      </c>
      <c r="G951" s="5">
        <f>INDEX('Carta Psicrométrica'!B$3:AO$49,MATCH(datos!F951,'Carta Psicrométrica'!A$3:A$49,0),MATCH(datos!E951,'Carta Psicrométrica'!B$2:AO$2,0))</f>
        <v>0</v>
      </c>
      <c r="H951" s="20">
        <v>25</v>
      </c>
      <c r="I951" s="20">
        <v>15</v>
      </c>
      <c r="J951" s="6">
        <v>1021</v>
      </c>
      <c r="K951" s="6">
        <f t="shared" si="120"/>
        <v>765.75</v>
      </c>
      <c r="L951" s="21">
        <v>15</v>
      </c>
      <c r="M951" s="21">
        <v>14</v>
      </c>
      <c r="N951" s="21">
        <v>16</v>
      </c>
      <c r="O951" s="21">
        <v>17</v>
      </c>
      <c r="P951" s="21">
        <v>19</v>
      </c>
      <c r="Q951" s="22">
        <v>93</v>
      </c>
      <c r="R951" s="22">
        <v>89</v>
      </c>
      <c r="S951" s="23">
        <f t="shared" si="119"/>
        <v>4</v>
      </c>
      <c r="T951" s="22">
        <v>15</v>
      </c>
      <c r="U951" s="22">
        <v>14</v>
      </c>
      <c r="V951" s="24">
        <v>1</v>
      </c>
      <c r="W951" s="24" t="str">
        <f t="shared" si="118"/>
        <v>Ventolina</v>
      </c>
      <c r="X951" s="24" t="s">
        <v>60</v>
      </c>
      <c r="Y951" s="24">
        <f t="shared" si="115"/>
        <v>292.5</v>
      </c>
      <c r="Z951" s="25">
        <v>0</v>
      </c>
      <c r="AA951" s="25">
        <f t="shared" si="121"/>
        <v>0</v>
      </c>
      <c r="AB951" s="25">
        <f t="shared" si="122"/>
        <v>0</v>
      </c>
      <c r="AC951" s="25">
        <v>0</v>
      </c>
      <c r="AD951" s="26">
        <v>7</v>
      </c>
      <c r="AE951" s="26" t="s">
        <v>93</v>
      </c>
      <c r="AN951" s="98" t="s">
        <v>211</v>
      </c>
    </row>
    <row r="952" spans="1:40">
      <c r="A952" s="17">
        <v>43405</v>
      </c>
      <c r="B952" s="18">
        <v>0.33333333333333298</v>
      </c>
      <c r="C952" s="18">
        <v>0.625</v>
      </c>
      <c r="D952" s="19">
        <v>6</v>
      </c>
      <c r="E952" s="19">
        <v>6</v>
      </c>
      <c r="F952" s="19">
        <v>6</v>
      </c>
      <c r="G952" s="5">
        <f>INDEX('Carta Psicrométrica'!B$3:AO$49,MATCH(datos!F952,'Carta Psicrométrica'!A$3:A$49,0),MATCH(datos!E952,'Carta Psicrométrica'!B$2:AO$2,0))</f>
        <v>14</v>
      </c>
      <c r="H952" s="20">
        <v>19</v>
      </c>
      <c r="I952" s="20">
        <v>6</v>
      </c>
      <c r="J952" s="6">
        <v>1022</v>
      </c>
      <c r="K952" s="6">
        <f t="shared" si="120"/>
        <v>766.5</v>
      </c>
      <c r="L952" s="21">
        <v>11</v>
      </c>
      <c r="M952" s="21">
        <v>12</v>
      </c>
      <c r="N952" s="21">
        <v>14</v>
      </c>
      <c r="O952" s="21">
        <v>16</v>
      </c>
      <c r="P952" s="21">
        <v>19</v>
      </c>
      <c r="Q952" s="22">
        <v>89</v>
      </c>
      <c r="R952" s="22">
        <v>95</v>
      </c>
      <c r="S952" s="23">
        <f t="shared" si="119"/>
        <v>0.6039999999999992</v>
      </c>
      <c r="T952" s="22">
        <v>12</v>
      </c>
      <c r="U952" s="22">
        <v>8</v>
      </c>
      <c r="V952" s="24">
        <v>3</v>
      </c>
      <c r="W952" s="24" t="str">
        <f t="shared" si="118"/>
        <v>Brisa Leve</v>
      </c>
      <c r="X952" s="24" t="s">
        <v>67</v>
      </c>
      <c r="Y952" s="24">
        <f t="shared" si="115"/>
        <v>337.5</v>
      </c>
      <c r="Z952" s="25">
        <v>0.26</v>
      </c>
      <c r="AA952" s="25">
        <f t="shared" si="121"/>
        <v>0.27952700000000003</v>
      </c>
      <c r="AB952" s="25">
        <f t="shared" si="122"/>
        <v>6.6040000000000001</v>
      </c>
      <c r="AC952" s="25">
        <v>7.1</v>
      </c>
      <c r="AD952" s="26">
        <v>7</v>
      </c>
      <c r="AE952" s="26" t="s">
        <v>254</v>
      </c>
      <c r="AN952" s="98" t="s">
        <v>255</v>
      </c>
    </row>
    <row r="953" spans="1:40">
      <c r="A953" s="17">
        <v>43406</v>
      </c>
      <c r="B953" s="18">
        <v>0.33333333333333298</v>
      </c>
      <c r="C953" s="18">
        <v>0.625</v>
      </c>
      <c r="D953" s="19">
        <v>4</v>
      </c>
      <c r="E953" s="19">
        <v>6</v>
      </c>
      <c r="F953" s="19">
        <v>6</v>
      </c>
      <c r="G953" s="5">
        <f>INDEX('Carta Psicrométrica'!B$3:AO$49,MATCH(datos!F953,'Carta Psicrométrica'!A$3:A$49,0),MATCH(datos!E953,'Carta Psicrométrica'!B$2:AO$2,0))</f>
        <v>14</v>
      </c>
      <c r="H953" s="20">
        <v>19</v>
      </c>
      <c r="I953" s="20">
        <v>5</v>
      </c>
      <c r="J953" s="6">
        <v>1026</v>
      </c>
      <c r="K953" s="6">
        <f t="shared" si="120"/>
        <v>769.5</v>
      </c>
      <c r="L953" s="21">
        <v>9</v>
      </c>
      <c r="M953" s="21">
        <v>10</v>
      </c>
      <c r="N953" s="21">
        <v>13</v>
      </c>
      <c r="O953" s="21">
        <v>15</v>
      </c>
      <c r="P953" s="21">
        <v>18</v>
      </c>
      <c r="Q953" s="22">
        <v>95</v>
      </c>
      <c r="R953" s="22">
        <v>92</v>
      </c>
      <c r="S953" s="23">
        <f t="shared" si="119"/>
        <v>3</v>
      </c>
      <c r="T953" s="22">
        <v>14</v>
      </c>
      <c r="U953" s="22">
        <v>7</v>
      </c>
      <c r="V953" s="24">
        <v>0</v>
      </c>
      <c r="W953" s="24" t="str">
        <f t="shared" si="118"/>
        <v>Calma</v>
      </c>
      <c r="X953" s="24" t="s">
        <v>67</v>
      </c>
      <c r="Y953" s="24">
        <f t="shared" si="115"/>
        <v>337.5</v>
      </c>
      <c r="Z953" s="25">
        <v>0</v>
      </c>
      <c r="AA953" s="25">
        <f t="shared" si="121"/>
        <v>0</v>
      </c>
      <c r="AB953" s="25">
        <f t="shared" si="122"/>
        <v>0</v>
      </c>
      <c r="AC953" s="25">
        <v>0</v>
      </c>
      <c r="AD953" s="26">
        <v>0</v>
      </c>
      <c r="AN953" s="98" t="s">
        <v>164</v>
      </c>
    </row>
    <row r="954" spans="1:40">
      <c r="A954" s="17">
        <v>43407</v>
      </c>
      <c r="B954" s="18">
        <v>0.33333333333333298</v>
      </c>
      <c r="C954" s="18">
        <v>0.625</v>
      </c>
      <c r="D954" s="36"/>
      <c r="E954" s="36"/>
      <c r="F954" s="36"/>
      <c r="G954" s="5" t="e">
        <f>INDEX('Carta Psicrométrica'!B$3:AO$49,MATCH(datos!F954,'Carta Psicrométrica'!A$3:A$49,0),MATCH(datos!E954,'Carta Psicrométrica'!B$2:AO$2,0))</f>
        <v>#N/A</v>
      </c>
      <c r="H954" s="36"/>
      <c r="I954" s="36"/>
      <c r="J954" s="36"/>
      <c r="K954" s="36"/>
      <c r="L954" s="36"/>
      <c r="M954" s="36"/>
      <c r="N954" s="36"/>
      <c r="O954" s="36"/>
      <c r="P954" s="36"/>
      <c r="Q954" s="36"/>
      <c r="R954" s="36"/>
      <c r="S954" s="48"/>
      <c r="T954" s="36"/>
      <c r="U954" s="36"/>
      <c r="V954" s="36"/>
      <c r="W954" s="36"/>
      <c r="X954" s="36"/>
      <c r="Y954" s="36"/>
      <c r="Z954" s="36"/>
      <c r="AA954" s="36">
        <v>0</v>
      </c>
      <c r="AB954" s="36">
        <v>0</v>
      </c>
      <c r="AC954" s="36">
        <v>0</v>
      </c>
      <c r="AD954" s="36"/>
      <c r="AE954" s="36"/>
      <c r="AF954" s="36"/>
      <c r="AG954" s="36"/>
      <c r="AH954" s="36"/>
      <c r="AI954" s="36"/>
      <c r="AJ954" s="36"/>
      <c r="AK954" s="36"/>
      <c r="AL954" s="36"/>
      <c r="AM954" s="36"/>
      <c r="AN954" s="99"/>
    </row>
    <row r="955" spans="1:40">
      <c r="A955" s="17">
        <v>43408</v>
      </c>
      <c r="B955" s="18">
        <v>0.33333333333333298</v>
      </c>
      <c r="C955" s="18">
        <v>0.625</v>
      </c>
      <c r="D955" s="19">
        <v>10</v>
      </c>
      <c r="E955" s="19">
        <v>9</v>
      </c>
      <c r="F955" s="19">
        <v>11</v>
      </c>
      <c r="G955" s="5">
        <f>INDEX('Carta Psicrométrica'!B$3:AO$49,MATCH(datos!F955,'Carta Psicrométrica'!A$3:A$49,0),MATCH(datos!E955,'Carta Psicrométrica'!B$2:AO$2,0))</f>
        <v>0</v>
      </c>
      <c r="H955" s="20">
        <v>24</v>
      </c>
      <c r="I955" s="20">
        <v>7</v>
      </c>
      <c r="J955" s="6">
        <v>1026</v>
      </c>
      <c r="K955" s="6">
        <f t="shared" ref="K955:K981" si="123">J955*0.75</f>
        <v>769.5</v>
      </c>
      <c r="L955" s="21">
        <v>9</v>
      </c>
      <c r="M955" s="21">
        <v>9</v>
      </c>
      <c r="N955" s="21">
        <v>13</v>
      </c>
      <c r="O955" s="21">
        <v>14</v>
      </c>
      <c r="P955" s="21">
        <v>18</v>
      </c>
      <c r="Q955" s="22">
        <v>102</v>
      </c>
      <c r="R955" s="22">
        <v>102</v>
      </c>
      <c r="S955" s="23">
        <f t="shared" ref="S955:S969" si="124">IF(AB955=0,Q955-R955,Q955-(R955-AB955))</f>
        <v>0</v>
      </c>
      <c r="T955" s="22">
        <v>15</v>
      </c>
      <c r="U955" s="22">
        <v>8</v>
      </c>
      <c r="V955" s="24">
        <v>1</v>
      </c>
      <c r="W955" s="24" t="str">
        <f t="shared" ref="W955:W986" si="125">IF(V955=0,"Calma",IF(V955=1,"Ventolina",IF(V955=2,"Brisa Suave",IF(V955=3,"Brisa Leve",IF(V955=4,"Brisa Moderada",IF(V955=5,"Brisa Fresca",IF(V955=6,"Brisa Fuerte",IF(V955=7,"Viento Fuerte",IF(V955=8,"Temporal",IF(V955=9,"Temporal Fuerte",IF(V955=10,"Temporal Violento",IF(V955=11,"Temporal Muy Violento",IF(V955=12,"Huracán","N/A")))))))))))))</f>
        <v>Ventolina</v>
      </c>
      <c r="X955" s="24" t="s">
        <v>47</v>
      </c>
      <c r="Y955" s="24">
        <f t="shared" ref="Y955:Y986" si="126">IF(X955="N",0,IF(X955="NNE",22.5,IF(X955="NE",45,IF(X955="ENE",67.5,IF(X955="E",90,IF(X955="ESE",112.5,IF(X955="SE",135.5,IF(X955="SSE",157.5,IF(X955="S",180,IF(X955="SSW",202.5,IF(X955="SW",225,IF(X955="WSW",247.5,IF(X955="W",270,IF(X955="WNW",292.5,IF(X955="NW",315,IF(X955="NNW",337.5,"N/A"))))))))))))))))</f>
        <v>315</v>
      </c>
      <c r="Z955" s="25">
        <v>0</v>
      </c>
      <c r="AA955" s="25">
        <v>0</v>
      </c>
      <c r="AB955" s="25">
        <v>0</v>
      </c>
      <c r="AC955" s="25">
        <v>0</v>
      </c>
      <c r="AD955" s="26">
        <v>1</v>
      </c>
      <c r="AE955" s="26" t="s">
        <v>92</v>
      </c>
      <c r="AN955" s="98" t="s">
        <v>256</v>
      </c>
    </row>
    <row r="956" spans="1:40">
      <c r="A956" s="17">
        <v>43409</v>
      </c>
      <c r="B956" s="18">
        <v>0.33333333333333298</v>
      </c>
      <c r="C956" s="18">
        <v>0.625</v>
      </c>
      <c r="D956" s="19">
        <v>12</v>
      </c>
      <c r="E956" s="19">
        <v>11</v>
      </c>
      <c r="F956" s="19">
        <v>14</v>
      </c>
      <c r="G956" s="5">
        <f>INDEX('Carta Psicrométrica'!B$3:AO$49,MATCH(datos!F956,'Carta Psicrométrica'!A$3:A$49,0),MATCH(datos!E956,'Carta Psicrométrica'!B$2:AO$2,0))</f>
        <v>0</v>
      </c>
      <c r="H956" s="20">
        <v>22</v>
      </c>
      <c r="I956" s="20">
        <v>10</v>
      </c>
      <c r="J956" s="6">
        <v>1026</v>
      </c>
      <c r="K956" s="6">
        <f t="shared" si="123"/>
        <v>769.5</v>
      </c>
      <c r="L956" s="21">
        <v>12</v>
      </c>
      <c r="M956" s="21">
        <v>11</v>
      </c>
      <c r="N956" s="21">
        <v>14</v>
      </c>
      <c r="O956" s="21">
        <v>12</v>
      </c>
      <c r="P956" s="21">
        <v>20</v>
      </c>
      <c r="Q956" s="22">
        <v>102</v>
      </c>
      <c r="R956" s="22">
        <v>102</v>
      </c>
      <c r="S956" s="23">
        <f t="shared" si="124"/>
        <v>0</v>
      </c>
      <c r="T956" s="22">
        <v>11</v>
      </c>
      <c r="U956" s="22">
        <v>8</v>
      </c>
      <c r="V956" s="24">
        <v>1</v>
      </c>
      <c r="W956" s="24" t="str">
        <f t="shared" si="125"/>
        <v>Ventolina</v>
      </c>
      <c r="X956" s="24" t="s">
        <v>60</v>
      </c>
      <c r="Y956" s="24">
        <f t="shared" si="126"/>
        <v>292.5</v>
      </c>
      <c r="Z956" s="25">
        <v>0</v>
      </c>
      <c r="AA956" s="25">
        <v>0</v>
      </c>
      <c r="AB956" s="25">
        <v>0</v>
      </c>
      <c r="AC956" s="25">
        <v>0</v>
      </c>
      <c r="AD956" s="26">
        <v>3</v>
      </c>
      <c r="AE956" s="26" t="s">
        <v>257</v>
      </c>
      <c r="AN956" s="98" t="s">
        <v>240</v>
      </c>
    </row>
    <row r="957" spans="1:40">
      <c r="A957" s="17">
        <v>43410</v>
      </c>
      <c r="B957" s="18">
        <v>0.33333333333333298</v>
      </c>
      <c r="C957" s="18">
        <v>0.625</v>
      </c>
      <c r="D957" s="19">
        <v>18</v>
      </c>
      <c r="E957" s="19">
        <v>17</v>
      </c>
      <c r="F957" s="19">
        <v>13</v>
      </c>
      <c r="G957" s="5">
        <f>INDEX('Carta Psicrométrica'!B$3:AO$49,MATCH(datos!F957,'Carta Psicrométrica'!A$3:A$49,0),MATCH(datos!E957,'Carta Psicrométrica'!B$2:AO$2,0))</f>
        <v>0</v>
      </c>
      <c r="H957" s="20">
        <v>25</v>
      </c>
      <c r="I957" s="20">
        <v>13</v>
      </c>
      <c r="J957" s="6">
        <v>1020</v>
      </c>
      <c r="K957" s="6">
        <f t="shared" si="123"/>
        <v>765</v>
      </c>
      <c r="L957" s="21">
        <v>11</v>
      </c>
      <c r="M957" s="21">
        <v>10</v>
      </c>
      <c r="N957" s="21">
        <v>13</v>
      </c>
      <c r="O957" s="21">
        <v>9</v>
      </c>
      <c r="P957" s="21">
        <v>12</v>
      </c>
      <c r="Q957" s="22">
        <v>102</v>
      </c>
      <c r="R957" s="22">
        <v>96</v>
      </c>
      <c r="S957" s="23">
        <f t="shared" si="124"/>
        <v>6</v>
      </c>
      <c r="T957" s="22">
        <v>15</v>
      </c>
      <c r="U957" s="22">
        <v>10</v>
      </c>
      <c r="V957" s="24">
        <v>1</v>
      </c>
      <c r="W957" s="24" t="str">
        <f t="shared" si="125"/>
        <v>Ventolina</v>
      </c>
      <c r="X957" s="24" t="s">
        <v>60</v>
      </c>
      <c r="Y957" s="24">
        <f t="shared" si="126"/>
        <v>292.5</v>
      </c>
      <c r="Z957" s="25">
        <v>0</v>
      </c>
      <c r="AA957" s="25">
        <f>AC957*0.03937</f>
        <v>0</v>
      </c>
      <c r="AB957" s="25">
        <f>Z957*25.4</f>
        <v>0</v>
      </c>
      <c r="AC957" s="25">
        <v>0</v>
      </c>
      <c r="AD957" s="26">
        <v>0</v>
      </c>
      <c r="AN957" s="98" t="s">
        <v>216</v>
      </c>
    </row>
    <row r="958" spans="1:40">
      <c r="A958" s="17">
        <v>43411</v>
      </c>
      <c r="B958" s="18">
        <v>0.33333333333333298</v>
      </c>
      <c r="C958" s="18">
        <v>0.625</v>
      </c>
      <c r="D958" s="19">
        <v>16</v>
      </c>
      <c r="E958" s="19">
        <v>13</v>
      </c>
      <c r="F958" s="19">
        <v>17</v>
      </c>
      <c r="G958" s="5">
        <f>INDEX('Carta Psicrométrica'!B$3:AO$49,MATCH(datos!F958,'Carta Psicrométrica'!A$3:A$49,0),MATCH(datos!E958,'Carta Psicrométrica'!B$2:AO$2,0))</f>
        <v>0</v>
      </c>
      <c r="H958" s="20">
        <v>26</v>
      </c>
      <c r="I958" s="20">
        <v>13</v>
      </c>
      <c r="J958" s="6">
        <v>1024</v>
      </c>
      <c r="K958" s="6">
        <f t="shared" si="123"/>
        <v>768</v>
      </c>
      <c r="L958" s="21">
        <v>12</v>
      </c>
      <c r="M958" s="21">
        <v>11</v>
      </c>
      <c r="N958" s="21">
        <v>14</v>
      </c>
      <c r="O958" s="21">
        <v>15</v>
      </c>
      <c r="P958" s="21">
        <v>19</v>
      </c>
      <c r="Q958" s="22">
        <v>96</v>
      </c>
      <c r="R958" s="22">
        <v>96</v>
      </c>
      <c r="S958" s="23">
        <f t="shared" si="124"/>
        <v>0</v>
      </c>
      <c r="T958" s="22">
        <v>17</v>
      </c>
      <c r="U958" s="22">
        <v>10</v>
      </c>
      <c r="V958" s="24">
        <v>1</v>
      </c>
      <c r="W958" s="24" t="str">
        <f t="shared" si="125"/>
        <v>Ventolina</v>
      </c>
      <c r="X958" s="24" t="s">
        <v>49</v>
      </c>
      <c r="Y958" s="24">
        <f t="shared" si="126"/>
        <v>247.5</v>
      </c>
      <c r="Z958" s="25">
        <v>0</v>
      </c>
      <c r="AA958" s="25">
        <v>0</v>
      </c>
      <c r="AB958" s="25">
        <v>0</v>
      </c>
      <c r="AC958" s="25">
        <v>0</v>
      </c>
      <c r="AD958" s="26">
        <v>0</v>
      </c>
      <c r="AN958" s="98" t="s">
        <v>258</v>
      </c>
    </row>
    <row r="959" spans="1:40">
      <c r="A959" s="17">
        <v>43412</v>
      </c>
      <c r="B959" s="18">
        <v>0.33333333333333298</v>
      </c>
      <c r="C959" s="18">
        <v>0.625</v>
      </c>
      <c r="D959" s="19">
        <v>17</v>
      </c>
      <c r="E959" s="19">
        <v>13</v>
      </c>
      <c r="F959" s="19">
        <v>19</v>
      </c>
      <c r="G959" s="5">
        <f>INDEX('Carta Psicrométrica'!B$3:AO$49,MATCH(datos!F959,'Carta Psicrométrica'!A$3:A$49,0),MATCH(datos!E959,'Carta Psicrométrica'!B$2:AO$2,0))</f>
        <v>0</v>
      </c>
      <c r="H959" s="20">
        <v>28</v>
      </c>
      <c r="I959" s="20">
        <v>12</v>
      </c>
      <c r="J959" s="6">
        <v>1021</v>
      </c>
      <c r="K959" s="6">
        <f t="shared" si="123"/>
        <v>765.75</v>
      </c>
      <c r="L959" s="21">
        <v>11</v>
      </c>
      <c r="M959" s="21">
        <v>10</v>
      </c>
      <c r="N959" s="21">
        <v>14</v>
      </c>
      <c r="O959" s="21">
        <v>16</v>
      </c>
      <c r="P959" s="21">
        <v>18</v>
      </c>
      <c r="Q959" s="22">
        <v>96</v>
      </c>
      <c r="R959" s="22">
        <v>89</v>
      </c>
      <c r="S959" s="23">
        <f t="shared" si="124"/>
        <v>7</v>
      </c>
      <c r="T959" s="22">
        <v>11</v>
      </c>
      <c r="U959" s="22">
        <v>10</v>
      </c>
      <c r="V959" s="24">
        <v>3</v>
      </c>
      <c r="W959" s="24" t="str">
        <f t="shared" si="125"/>
        <v>Brisa Leve</v>
      </c>
      <c r="X959" s="24" t="s">
        <v>252</v>
      </c>
      <c r="Y959" s="24">
        <f t="shared" si="126"/>
        <v>270</v>
      </c>
      <c r="Z959" s="25">
        <v>0</v>
      </c>
      <c r="AA959" s="25">
        <f t="shared" ref="AA959:AA990" si="127">AC959*0.03937</f>
        <v>0</v>
      </c>
      <c r="AB959" s="25">
        <f t="shared" ref="AB959:AB990" si="128">Z959*25.4</f>
        <v>0</v>
      </c>
      <c r="AC959" s="25">
        <v>0</v>
      </c>
      <c r="AD959" s="26">
        <v>0</v>
      </c>
      <c r="AN959" s="98" t="s">
        <v>259</v>
      </c>
    </row>
    <row r="960" spans="1:40">
      <c r="A960" s="17">
        <v>43413</v>
      </c>
      <c r="B960" s="18">
        <v>0.33333333333333298</v>
      </c>
      <c r="C960" s="18">
        <v>0.625</v>
      </c>
      <c r="D960" s="19">
        <v>9.5</v>
      </c>
      <c r="E960" s="19">
        <v>9.5</v>
      </c>
      <c r="F960" s="19">
        <v>11</v>
      </c>
      <c r="G960" s="5">
        <f>INDEX('Carta Psicrométrica'!B$3:AO$49,MATCH(datos!F960,'Carta Psicrométrica'!A$3:A$49,0),MATCH(datos!E960,'Carta Psicrométrica'!B$2:AO$2,0))</f>
        <v>0</v>
      </c>
      <c r="H960" s="20">
        <v>20.5</v>
      </c>
      <c r="I960" s="20">
        <v>9.5</v>
      </c>
      <c r="J960" s="6">
        <v>1030</v>
      </c>
      <c r="K960" s="6">
        <f t="shared" si="123"/>
        <v>772.5</v>
      </c>
      <c r="L960" s="21">
        <v>11</v>
      </c>
      <c r="M960" s="21">
        <v>9</v>
      </c>
      <c r="N960" s="21">
        <v>12</v>
      </c>
      <c r="O960" s="21">
        <v>14</v>
      </c>
      <c r="P960" s="21">
        <v>11.5</v>
      </c>
      <c r="Q960" s="22">
        <v>89</v>
      </c>
      <c r="R960" s="22">
        <v>89</v>
      </c>
      <c r="S960" s="23">
        <f t="shared" si="124"/>
        <v>0</v>
      </c>
      <c r="T960" s="22">
        <v>17</v>
      </c>
      <c r="U960" s="22">
        <v>10</v>
      </c>
      <c r="V960" s="24">
        <v>3</v>
      </c>
      <c r="W960" s="24" t="str">
        <f t="shared" si="125"/>
        <v>Brisa Leve</v>
      </c>
      <c r="X960" s="24" t="s">
        <v>59</v>
      </c>
      <c r="Y960" s="24">
        <f t="shared" si="126"/>
        <v>45</v>
      </c>
      <c r="Z960" s="25">
        <v>0</v>
      </c>
      <c r="AA960" s="25">
        <f t="shared" si="127"/>
        <v>0</v>
      </c>
      <c r="AB960" s="25">
        <f t="shared" si="128"/>
        <v>0</v>
      </c>
      <c r="AC960" s="25">
        <v>0</v>
      </c>
      <c r="AD960" s="26">
        <v>6</v>
      </c>
      <c r="AE960" s="26" t="s">
        <v>88</v>
      </c>
      <c r="AN960" s="98" t="s">
        <v>260</v>
      </c>
    </row>
    <row r="961" spans="1:40">
      <c r="A961" s="17">
        <v>43414</v>
      </c>
      <c r="B961" s="18">
        <v>0.33333333333333298</v>
      </c>
      <c r="C961" s="18">
        <v>0.625</v>
      </c>
      <c r="D961" s="19">
        <v>8</v>
      </c>
      <c r="E961" s="19">
        <v>7</v>
      </c>
      <c r="F961" s="19">
        <v>10</v>
      </c>
      <c r="G961" s="5">
        <f>INDEX('Carta Psicrométrica'!B$3:AO$49,MATCH(datos!F961,'Carta Psicrométrica'!A$3:A$49,0),MATCH(datos!E961,'Carta Psicrométrica'!B$2:AO$2,0))</f>
        <v>16</v>
      </c>
      <c r="H961" s="20">
        <v>11</v>
      </c>
      <c r="I961" s="20">
        <v>8</v>
      </c>
      <c r="J961" s="6">
        <v>1028</v>
      </c>
      <c r="K961" s="6">
        <f t="shared" si="123"/>
        <v>771</v>
      </c>
      <c r="L961" s="21">
        <v>9</v>
      </c>
      <c r="M961" s="21">
        <v>9</v>
      </c>
      <c r="N961" s="21">
        <v>10</v>
      </c>
      <c r="O961" s="21">
        <v>14</v>
      </c>
      <c r="P961" s="21">
        <v>18</v>
      </c>
      <c r="Q961" s="22">
        <v>105</v>
      </c>
      <c r="R961" s="22">
        <v>104</v>
      </c>
      <c r="S961" s="23">
        <f t="shared" si="124"/>
        <v>1</v>
      </c>
      <c r="T961" s="22">
        <v>22</v>
      </c>
      <c r="U961" s="22">
        <v>8</v>
      </c>
      <c r="V961" s="24">
        <v>1</v>
      </c>
      <c r="W961" s="24" t="str">
        <f t="shared" si="125"/>
        <v>Ventolina</v>
      </c>
      <c r="X961" s="24" t="s">
        <v>56</v>
      </c>
      <c r="Y961" s="24">
        <f t="shared" si="126"/>
        <v>67.5</v>
      </c>
      <c r="Z961" s="25">
        <v>0</v>
      </c>
      <c r="AA961" s="25">
        <f t="shared" si="127"/>
        <v>0</v>
      </c>
      <c r="AB961" s="25">
        <f t="shared" si="128"/>
        <v>0</v>
      </c>
      <c r="AC961" s="25">
        <v>0</v>
      </c>
      <c r="AD961" s="26">
        <v>6</v>
      </c>
      <c r="AE961" s="26" t="s">
        <v>93</v>
      </c>
      <c r="AN961" s="98" t="s">
        <v>261</v>
      </c>
    </row>
    <row r="962" spans="1:40">
      <c r="A962" s="17">
        <v>43415</v>
      </c>
      <c r="B962" s="18">
        <v>0.33333333333333298</v>
      </c>
      <c r="C962" s="18">
        <v>0.625</v>
      </c>
      <c r="D962" s="19">
        <v>10</v>
      </c>
      <c r="E962" s="19">
        <v>10</v>
      </c>
      <c r="F962" s="19">
        <v>11</v>
      </c>
      <c r="G962" s="5">
        <f>INDEX('Carta Psicrométrica'!B$3:AO$49,MATCH(datos!F962,'Carta Psicrométrica'!A$3:A$49,0),MATCH(datos!E962,'Carta Psicrométrica'!B$2:AO$2,0))</f>
        <v>0</v>
      </c>
      <c r="H962" s="20">
        <v>16</v>
      </c>
      <c r="I962" s="20">
        <v>6</v>
      </c>
      <c r="J962" s="6">
        <v>1026</v>
      </c>
      <c r="K962" s="6">
        <f t="shared" si="123"/>
        <v>769.5</v>
      </c>
      <c r="L962" s="21">
        <v>8</v>
      </c>
      <c r="M962" s="21">
        <v>9</v>
      </c>
      <c r="N962" s="21">
        <v>12</v>
      </c>
      <c r="O962" s="21">
        <v>14</v>
      </c>
      <c r="P962" s="21">
        <v>17</v>
      </c>
      <c r="Q962" s="22">
        <v>104</v>
      </c>
      <c r="R962" s="22">
        <v>101</v>
      </c>
      <c r="S962" s="23">
        <f t="shared" si="124"/>
        <v>3</v>
      </c>
      <c r="T962" s="22">
        <v>11</v>
      </c>
      <c r="U962" s="22">
        <v>8</v>
      </c>
      <c r="V962" s="24">
        <v>0</v>
      </c>
      <c r="W962" s="24" t="str">
        <f t="shared" si="125"/>
        <v>Calma</v>
      </c>
      <c r="X962" s="24" t="s">
        <v>56</v>
      </c>
      <c r="Y962" s="24">
        <f t="shared" si="126"/>
        <v>67.5</v>
      </c>
      <c r="Z962" s="25">
        <v>0</v>
      </c>
      <c r="AA962" s="25">
        <f t="shared" si="127"/>
        <v>0</v>
      </c>
      <c r="AB962" s="25">
        <f t="shared" si="128"/>
        <v>0</v>
      </c>
      <c r="AC962" s="25">
        <v>0</v>
      </c>
      <c r="AD962" s="26">
        <v>0</v>
      </c>
      <c r="AE962" s="26" t="s">
        <v>78</v>
      </c>
      <c r="AN962" s="98" t="s">
        <v>262</v>
      </c>
    </row>
    <row r="963" spans="1:40">
      <c r="A963" s="17">
        <v>43416</v>
      </c>
      <c r="B963" s="18">
        <v>0.33333333333333298</v>
      </c>
      <c r="C963" s="18">
        <v>0.625</v>
      </c>
      <c r="D963" s="19">
        <v>4</v>
      </c>
      <c r="E963" s="19">
        <v>3</v>
      </c>
      <c r="F963" s="19">
        <v>5</v>
      </c>
      <c r="G963" s="5">
        <f>INDEX('Carta Psicrométrica'!B$3:AO$49,MATCH(datos!F963,'Carta Psicrométrica'!A$3:A$49,0),MATCH(datos!E963,'Carta Psicrométrica'!B$2:AO$2,0))</f>
        <v>53</v>
      </c>
      <c r="H963" s="20">
        <v>21</v>
      </c>
      <c r="I963" s="20">
        <v>2</v>
      </c>
      <c r="J963" s="6">
        <v>1030</v>
      </c>
      <c r="K963" s="6">
        <f t="shared" si="123"/>
        <v>772.5</v>
      </c>
      <c r="L963" s="21">
        <v>7</v>
      </c>
      <c r="M963" s="21">
        <v>8</v>
      </c>
      <c r="N963" s="21">
        <v>11</v>
      </c>
      <c r="O963" s="21">
        <v>13</v>
      </c>
      <c r="P963" s="21">
        <v>16</v>
      </c>
      <c r="Q963" s="22">
        <v>101</v>
      </c>
      <c r="R963" s="22">
        <v>95</v>
      </c>
      <c r="S963" s="23">
        <f t="shared" si="124"/>
        <v>6</v>
      </c>
      <c r="T963" s="22">
        <v>12</v>
      </c>
      <c r="U963" s="22">
        <v>0</v>
      </c>
      <c r="V963" s="24">
        <v>2</v>
      </c>
      <c r="W963" s="24" t="str">
        <f t="shared" si="125"/>
        <v>Brisa Suave</v>
      </c>
      <c r="X963" s="24" t="s">
        <v>64</v>
      </c>
      <c r="Y963" s="24">
        <f t="shared" si="126"/>
        <v>0</v>
      </c>
      <c r="Z963" s="25">
        <v>0</v>
      </c>
      <c r="AA963" s="25">
        <f t="shared" si="127"/>
        <v>0</v>
      </c>
      <c r="AB963" s="25">
        <f t="shared" si="128"/>
        <v>0</v>
      </c>
      <c r="AC963" s="25">
        <v>0</v>
      </c>
      <c r="AD963" s="26">
        <v>0</v>
      </c>
      <c r="AN963" s="98" t="s">
        <v>263</v>
      </c>
    </row>
    <row r="964" spans="1:40">
      <c r="A964" s="17">
        <v>43417</v>
      </c>
      <c r="B964" s="18">
        <v>0.33333333333333298</v>
      </c>
      <c r="C964" s="18">
        <v>0.625</v>
      </c>
      <c r="D964" s="19">
        <v>0</v>
      </c>
      <c r="E964" s="19">
        <v>0</v>
      </c>
      <c r="F964" s="19">
        <v>2</v>
      </c>
      <c r="G964" s="5" t="e">
        <f>INDEX('Carta Psicrométrica'!B$3:AO$49,MATCH(datos!F964,'Carta Psicrométrica'!A$3:A$49,0),MATCH(datos!E964,'Carta Psicrométrica'!B$2:AO$2,0))</f>
        <v>#N/A</v>
      </c>
      <c r="H964" s="20">
        <v>21</v>
      </c>
      <c r="I964" s="20">
        <v>3</v>
      </c>
      <c r="J964" s="6">
        <v>1042</v>
      </c>
      <c r="K964" s="6">
        <f t="shared" si="123"/>
        <v>781.5</v>
      </c>
      <c r="L964" s="21">
        <v>4</v>
      </c>
      <c r="M964" s="21">
        <v>5</v>
      </c>
      <c r="N964" s="21">
        <v>9</v>
      </c>
      <c r="O964" s="21">
        <v>12</v>
      </c>
      <c r="P964" s="21">
        <v>12</v>
      </c>
      <c r="Q964" s="22">
        <v>95</v>
      </c>
      <c r="R964" s="22">
        <v>90</v>
      </c>
      <c r="S964" s="23">
        <f t="shared" si="124"/>
        <v>5</v>
      </c>
      <c r="T964" s="22">
        <v>12</v>
      </c>
      <c r="U964" s="22">
        <v>-1</v>
      </c>
      <c r="V964" s="24">
        <v>0</v>
      </c>
      <c r="W964" s="24" t="str">
        <f t="shared" si="125"/>
        <v>Calma</v>
      </c>
      <c r="X964" s="24" t="s">
        <v>53</v>
      </c>
      <c r="Y964" s="24">
        <f t="shared" si="126"/>
        <v>22.5</v>
      </c>
      <c r="Z964" s="25">
        <v>0</v>
      </c>
      <c r="AA964" s="25">
        <f t="shared" si="127"/>
        <v>0</v>
      </c>
      <c r="AB964" s="25">
        <f t="shared" si="128"/>
        <v>0</v>
      </c>
      <c r="AC964" s="25">
        <v>0</v>
      </c>
      <c r="AD964" s="26">
        <v>0</v>
      </c>
      <c r="AN964" s="98" t="s">
        <v>264</v>
      </c>
    </row>
    <row r="965" spans="1:40">
      <c r="A965" s="17">
        <v>43418</v>
      </c>
      <c r="B965" s="18">
        <v>0.33333333333333298</v>
      </c>
      <c r="C965" s="18">
        <v>0.625</v>
      </c>
      <c r="D965" s="19">
        <v>1</v>
      </c>
      <c r="E965" s="19">
        <v>1</v>
      </c>
      <c r="F965" s="19">
        <v>4</v>
      </c>
      <c r="G965" s="5">
        <f>INDEX('Carta Psicrométrica'!B$3:AO$49,MATCH(datos!F965,'Carta Psicrométrica'!A$3:A$49,0),MATCH(datos!E965,'Carta Psicrométrica'!B$2:AO$2,0))</f>
        <v>83</v>
      </c>
      <c r="H965" s="20">
        <v>4</v>
      </c>
      <c r="I965" s="20">
        <v>-3</v>
      </c>
      <c r="J965" s="6">
        <v>1040</v>
      </c>
      <c r="K965" s="6">
        <f t="shared" si="123"/>
        <v>780</v>
      </c>
      <c r="L965" s="21">
        <v>3</v>
      </c>
      <c r="M965" s="21">
        <v>4</v>
      </c>
      <c r="N965" s="21">
        <v>7</v>
      </c>
      <c r="O965" s="21">
        <v>7</v>
      </c>
      <c r="P965" s="21">
        <v>12</v>
      </c>
      <c r="Q965" s="22">
        <v>90</v>
      </c>
      <c r="R965" s="22">
        <v>90</v>
      </c>
      <c r="S965" s="23">
        <f t="shared" si="124"/>
        <v>0</v>
      </c>
      <c r="T965" s="22">
        <v>5</v>
      </c>
      <c r="U965" s="22">
        <v>1</v>
      </c>
      <c r="V965" s="24">
        <v>0</v>
      </c>
      <c r="W965" s="24" t="str">
        <f t="shared" si="125"/>
        <v>Calma</v>
      </c>
      <c r="X965" s="24" t="s">
        <v>53</v>
      </c>
      <c r="Y965" s="24">
        <f t="shared" si="126"/>
        <v>22.5</v>
      </c>
      <c r="Z965" s="25">
        <v>0</v>
      </c>
      <c r="AA965" s="25">
        <f t="shared" si="127"/>
        <v>0</v>
      </c>
      <c r="AB965" s="25">
        <f t="shared" si="128"/>
        <v>0</v>
      </c>
      <c r="AC965" s="25">
        <v>0</v>
      </c>
      <c r="AD965" s="26">
        <v>0</v>
      </c>
      <c r="AN965" s="98" t="s">
        <v>263</v>
      </c>
    </row>
    <row r="966" spans="1:40">
      <c r="A966" s="17">
        <v>43419</v>
      </c>
      <c r="B966" s="18">
        <v>0.33333333333333298</v>
      </c>
      <c r="C966" s="18">
        <v>0.625</v>
      </c>
      <c r="D966" s="19">
        <v>5</v>
      </c>
      <c r="E966" s="19">
        <v>3</v>
      </c>
      <c r="F966" s="19">
        <v>6</v>
      </c>
      <c r="G966" s="5">
        <f>INDEX('Carta Psicrométrica'!B$3:AO$49,MATCH(datos!F966,'Carta Psicrométrica'!A$3:A$49,0),MATCH(datos!E966,'Carta Psicrométrica'!B$2:AO$2,0))</f>
        <v>55</v>
      </c>
      <c r="H966" s="20">
        <v>12</v>
      </c>
      <c r="I966" s="20">
        <v>2</v>
      </c>
      <c r="J966" s="6">
        <v>1034</v>
      </c>
      <c r="K966" s="6">
        <f t="shared" si="123"/>
        <v>775.5</v>
      </c>
      <c r="L966" s="21">
        <v>4</v>
      </c>
      <c r="M966" s="21">
        <v>4</v>
      </c>
      <c r="N966" s="21">
        <v>7</v>
      </c>
      <c r="O966" s="21">
        <v>11</v>
      </c>
      <c r="P966" s="21">
        <v>14</v>
      </c>
      <c r="Q966" s="22">
        <v>90</v>
      </c>
      <c r="R966" s="22">
        <v>90</v>
      </c>
      <c r="S966" s="23">
        <f t="shared" si="124"/>
        <v>0</v>
      </c>
      <c r="T966" s="22">
        <v>6</v>
      </c>
      <c r="U966" s="22">
        <v>1</v>
      </c>
      <c r="V966" s="24">
        <v>2</v>
      </c>
      <c r="W966" s="24" t="str">
        <f t="shared" si="125"/>
        <v>Brisa Suave</v>
      </c>
      <c r="X966" s="24" t="s">
        <v>53</v>
      </c>
      <c r="Y966" s="24">
        <f t="shared" si="126"/>
        <v>22.5</v>
      </c>
      <c r="Z966" s="25">
        <v>0</v>
      </c>
      <c r="AA966" s="25">
        <f t="shared" si="127"/>
        <v>0</v>
      </c>
      <c r="AB966" s="25">
        <f t="shared" si="128"/>
        <v>0</v>
      </c>
      <c r="AC966" s="25">
        <v>0</v>
      </c>
      <c r="AD966" s="26">
        <v>1</v>
      </c>
      <c r="AE966" s="26" t="s">
        <v>70</v>
      </c>
      <c r="AN966" s="98" t="s">
        <v>265</v>
      </c>
    </row>
    <row r="967" spans="1:40">
      <c r="A967" s="17">
        <v>43420</v>
      </c>
      <c r="B967" s="18">
        <v>0.33333333333333298</v>
      </c>
      <c r="C967" s="18">
        <v>0.625</v>
      </c>
      <c r="D967" s="19">
        <v>2</v>
      </c>
      <c r="E967" s="19">
        <v>3</v>
      </c>
      <c r="F967" s="19">
        <v>6</v>
      </c>
      <c r="G967" s="5">
        <f>INDEX('Carta Psicrométrica'!B$3:AO$49,MATCH(datos!F967,'Carta Psicrométrica'!A$3:A$49,0),MATCH(datos!E967,'Carta Psicrométrica'!B$2:AO$2,0))</f>
        <v>55</v>
      </c>
      <c r="H967" s="20">
        <v>15</v>
      </c>
      <c r="I967" s="20">
        <v>0</v>
      </c>
      <c r="J967" s="6">
        <v>1032</v>
      </c>
      <c r="K967" s="6">
        <f t="shared" si="123"/>
        <v>774</v>
      </c>
      <c r="L967" s="21">
        <v>4</v>
      </c>
      <c r="M967" s="21">
        <v>5</v>
      </c>
      <c r="N967" s="21">
        <v>7</v>
      </c>
      <c r="O967" s="21">
        <v>10</v>
      </c>
      <c r="P967" s="21">
        <v>16</v>
      </c>
      <c r="Q967" s="22">
        <v>90</v>
      </c>
      <c r="R967" s="22">
        <v>88</v>
      </c>
      <c r="S967" s="23">
        <f t="shared" si="124"/>
        <v>2</v>
      </c>
      <c r="T967" s="22">
        <v>7</v>
      </c>
      <c r="U967" s="22">
        <v>0</v>
      </c>
      <c r="V967" s="24">
        <v>0</v>
      </c>
      <c r="W967" s="24" t="str">
        <f t="shared" si="125"/>
        <v>Calma</v>
      </c>
      <c r="X967" s="24" t="s">
        <v>53</v>
      </c>
      <c r="Y967" s="24">
        <f t="shared" si="126"/>
        <v>22.5</v>
      </c>
      <c r="Z967" s="25">
        <v>0</v>
      </c>
      <c r="AA967" s="25">
        <f t="shared" si="127"/>
        <v>0</v>
      </c>
      <c r="AB967" s="25">
        <f t="shared" si="128"/>
        <v>0</v>
      </c>
      <c r="AC967" s="25">
        <v>0</v>
      </c>
      <c r="AD967" s="26">
        <v>0</v>
      </c>
      <c r="AN967" s="98" t="s">
        <v>266</v>
      </c>
    </row>
    <row r="968" spans="1:40">
      <c r="A968" s="17">
        <v>43421</v>
      </c>
      <c r="B968" s="18">
        <v>0.33333333333333298</v>
      </c>
      <c r="C968" s="18">
        <v>0.625</v>
      </c>
      <c r="D968" s="19">
        <v>2</v>
      </c>
      <c r="E968" s="19">
        <v>2</v>
      </c>
      <c r="F968" s="19">
        <v>5</v>
      </c>
      <c r="G968" s="5">
        <f>INDEX('Carta Psicrométrica'!B$3:AO$49,MATCH(datos!F968,'Carta Psicrométrica'!A$3:A$49,0),MATCH(datos!E968,'Carta Psicrométrica'!B$2:AO$2,0))</f>
        <v>68</v>
      </c>
      <c r="H968" s="20">
        <v>19</v>
      </c>
      <c r="I968" s="20">
        <v>-2</v>
      </c>
      <c r="J968" s="6">
        <v>1026</v>
      </c>
      <c r="K968" s="6">
        <f t="shared" si="123"/>
        <v>769.5</v>
      </c>
      <c r="L968" s="21">
        <v>4</v>
      </c>
      <c r="M968" s="21">
        <v>5</v>
      </c>
      <c r="N968" s="21">
        <v>7</v>
      </c>
      <c r="O968" s="21">
        <v>10</v>
      </c>
      <c r="P968" s="21">
        <v>10</v>
      </c>
      <c r="Q968" s="22">
        <v>106</v>
      </c>
      <c r="R968" s="22">
        <v>102</v>
      </c>
      <c r="S968" s="23">
        <f t="shared" si="124"/>
        <v>4</v>
      </c>
      <c r="T968" s="22">
        <v>16</v>
      </c>
      <c r="U968" s="22">
        <v>-3</v>
      </c>
      <c r="V968" s="24">
        <v>0</v>
      </c>
      <c r="W968" s="24" t="str">
        <f t="shared" si="125"/>
        <v>Calma</v>
      </c>
      <c r="X968" s="24" t="s">
        <v>53</v>
      </c>
      <c r="Y968" s="24">
        <f t="shared" si="126"/>
        <v>22.5</v>
      </c>
      <c r="Z968" s="25">
        <v>0</v>
      </c>
      <c r="AA968" s="25">
        <f t="shared" si="127"/>
        <v>0</v>
      </c>
      <c r="AB968" s="25">
        <f t="shared" si="128"/>
        <v>0</v>
      </c>
      <c r="AC968" s="25">
        <v>0</v>
      </c>
      <c r="AD968" s="26">
        <v>1</v>
      </c>
      <c r="AE968" s="26" t="s">
        <v>74</v>
      </c>
      <c r="AN968" s="98" t="s">
        <v>267</v>
      </c>
    </row>
    <row r="969" spans="1:40">
      <c r="A969" s="17">
        <v>43422</v>
      </c>
      <c r="B969" s="18">
        <v>0.33333333333333298</v>
      </c>
      <c r="C969" s="18">
        <v>0.625</v>
      </c>
      <c r="D969" s="19">
        <v>3</v>
      </c>
      <c r="E969" s="19">
        <v>5</v>
      </c>
      <c r="F969" s="19">
        <v>3</v>
      </c>
      <c r="G969" s="5">
        <f>INDEX('Carta Psicrométrica'!B$3:AO$49,MATCH(datos!F969,'Carta Psicrométrica'!A$3:A$49,0),MATCH(datos!E969,'Carta Psicrométrica'!B$2:AO$2,0))</f>
        <v>21</v>
      </c>
      <c r="H969" s="20">
        <v>19</v>
      </c>
      <c r="I969" s="20">
        <v>-1</v>
      </c>
      <c r="J969" s="6">
        <v>1029</v>
      </c>
      <c r="K969" s="6">
        <f t="shared" si="123"/>
        <v>771.75</v>
      </c>
      <c r="L969" s="21">
        <v>3</v>
      </c>
      <c r="M969" s="21">
        <v>4</v>
      </c>
      <c r="N969" s="21">
        <v>6</v>
      </c>
      <c r="O969" s="21">
        <v>10</v>
      </c>
      <c r="P969" s="21">
        <v>10</v>
      </c>
      <c r="Q969" s="22">
        <v>102</v>
      </c>
      <c r="R969" s="22">
        <v>99</v>
      </c>
      <c r="S969" s="23">
        <f t="shared" si="124"/>
        <v>3</v>
      </c>
      <c r="T969" s="22">
        <v>21</v>
      </c>
      <c r="U969" s="22">
        <v>-4</v>
      </c>
      <c r="V969" s="24">
        <v>0</v>
      </c>
      <c r="W969" s="24" t="str">
        <f t="shared" si="125"/>
        <v>Calma</v>
      </c>
      <c r="X969" s="24" t="s">
        <v>49</v>
      </c>
      <c r="Y969" s="24">
        <f t="shared" si="126"/>
        <v>247.5</v>
      </c>
      <c r="Z969" s="25">
        <v>0</v>
      </c>
      <c r="AA969" s="25">
        <f t="shared" si="127"/>
        <v>0</v>
      </c>
      <c r="AB969" s="25">
        <f t="shared" si="128"/>
        <v>0</v>
      </c>
      <c r="AC969" s="25">
        <v>0</v>
      </c>
      <c r="AD969" s="26">
        <v>4</v>
      </c>
      <c r="AE969" s="26" t="s">
        <v>97</v>
      </c>
      <c r="AN969" s="98" t="s">
        <v>268</v>
      </c>
    </row>
    <row r="970" spans="1:40">
      <c r="A970" s="17">
        <v>43423</v>
      </c>
      <c r="B970" s="18">
        <v>0.33333333333333298</v>
      </c>
      <c r="C970" s="18">
        <v>0.625</v>
      </c>
      <c r="D970" s="36"/>
      <c r="E970" s="36"/>
      <c r="F970" s="36"/>
      <c r="G970" s="36" t="e">
        <f>INDEX('Carta Psicrométrica'!B$3:AO$49,MATCH(datos!F970,'Carta Psicrométrica'!A$3:A$49,0),MATCH(datos!E970,'Carta Psicrométrica'!B$2:AO$2,0))</f>
        <v>#N/A</v>
      </c>
      <c r="H970" s="36"/>
      <c r="I970" s="36"/>
      <c r="J970" s="36"/>
      <c r="K970" s="36">
        <f t="shared" si="123"/>
        <v>0</v>
      </c>
      <c r="L970" s="36"/>
      <c r="M970" s="36"/>
      <c r="N970" s="36"/>
      <c r="O970" s="36"/>
      <c r="P970" s="36"/>
      <c r="Q970" s="36"/>
      <c r="R970" s="36"/>
      <c r="S970" s="48"/>
      <c r="T970" s="36"/>
      <c r="U970" s="36"/>
      <c r="V970" s="36"/>
      <c r="W970" s="36" t="str">
        <f t="shared" si="125"/>
        <v>Calma</v>
      </c>
      <c r="X970" s="36"/>
      <c r="Y970" s="36" t="str">
        <f t="shared" si="126"/>
        <v>N/A</v>
      </c>
      <c r="Z970" s="36"/>
      <c r="AA970" s="36">
        <f t="shared" si="127"/>
        <v>0</v>
      </c>
      <c r="AB970" s="36">
        <f t="shared" si="128"/>
        <v>0</v>
      </c>
      <c r="AC970" s="36"/>
      <c r="AD970" s="36"/>
      <c r="AE970" s="36"/>
      <c r="AF970" s="36"/>
      <c r="AG970" s="36"/>
      <c r="AH970" s="36"/>
      <c r="AI970" s="36"/>
      <c r="AJ970" s="36"/>
      <c r="AK970" s="36"/>
      <c r="AL970" s="36"/>
      <c r="AM970" s="36"/>
      <c r="AN970" s="99"/>
    </row>
    <row r="971" spans="1:40">
      <c r="A971" s="17">
        <v>43424</v>
      </c>
      <c r="B971" s="18">
        <v>0.33333333333333298</v>
      </c>
      <c r="C971" s="18">
        <v>0.625</v>
      </c>
      <c r="D971" s="19">
        <v>9</v>
      </c>
      <c r="E971" s="19">
        <v>7</v>
      </c>
      <c r="F971" s="19">
        <v>10</v>
      </c>
      <c r="G971" s="5">
        <f>INDEX('Carta Psicrométrica'!B$3:AO$49,MATCH(datos!F971,'Carta Psicrométrica'!A$3:A$49,0),MATCH(datos!E971,'Carta Psicrométrica'!B$2:AO$2,0))</f>
        <v>16</v>
      </c>
      <c r="H971" s="20">
        <v>16</v>
      </c>
      <c r="I971" s="20">
        <v>2</v>
      </c>
      <c r="J971" s="6">
        <v>1030</v>
      </c>
      <c r="K971" s="6">
        <f t="shared" si="123"/>
        <v>772.5</v>
      </c>
      <c r="L971" s="21">
        <v>5</v>
      </c>
      <c r="M971" s="21">
        <v>4</v>
      </c>
      <c r="N971" s="21">
        <v>7</v>
      </c>
      <c r="O971" s="21">
        <v>10</v>
      </c>
      <c r="P971" s="21">
        <v>14</v>
      </c>
      <c r="Q971" s="22">
        <v>99</v>
      </c>
      <c r="R971" s="22">
        <v>95</v>
      </c>
      <c r="S971" s="23">
        <f t="shared" ref="S971:S1002" si="129">IF(AB971=0,Q971-R971,Q971-(R971-AB971))</f>
        <v>4</v>
      </c>
      <c r="T971" s="22">
        <v>9</v>
      </c>
      <c r="U971" s="22">
        <v>4</v>
      </c>
      <c r="V971" s="24">
        <v>0</v>
      </c>
      <c r="W971" s="24" t="str">
        <f t="shared" si="125"/>
        <v>Calma</v>
      </c>
      <c r="X971" s="24" t="s">
        <v>60</v>
      </c>
      <c r="Y971" s="24">
        <f t="shared" si="126"/>
        <v>292.5</v>
      </c>
      <c r="Z971" s="25">
        <v>0</v>
      </c>
      <c r="AA971" s="25">
        <f t="shared" si="127"/>
        <v>0</v>
      </c>
      <c r="AB971" s="25">
        <f t="shared" si="128"/>
        <v>0</v>
      </c>
      <c r="AC971" s="25">
        <v>0</v>
      </c>
      <c r="AD971" s="26">
        <v>0</v>
      </c>
      <c r="AN971" s="98" t="s">
        <v>269</v>
      </c>
    </row>
    <row r="972" spans="1:40">
      <c r="A972" s="17">
        <v>43425</v>
      </c>
      <c r="B972" s="18">
        <v>0.33333333333333298</v>
      </c>
      <c r="C972" s="18">
        <v>0.625</v>
      </c>
      <c r="D972" s="19">
        <v>5</v>
      </c>
      <c r="E972" s="19">
        <v>8</v>
      </c>
      <c r="F972" s="19">
        <v>6</v>
      </c>
      <c r="G972" s="5">
        <f>INDEX('Carta Psicrométrica'!B$3:AO$49,MATCH(datos!F972,'Carta Psicrométrica'!A$3:A$49,0),MATCH(datos!E972,'Carta Psicrométrica'!B$2:AO$2,0))</f>
        <v>0</v>
      </c>
      <c r="H972" s="20">
        <v>18</v>
      </c>
      <c r="I972" s="20">
        <v>5</v>
      </c>
      <c r="J972" s="6">
        <v>1030</v>
      </c>
      <c r="K972" s="6">
        <f t="shared" si="123"/>
        <v>772.5</v>
      </c>
      <c r="L972" s="21">
        <v>6</v>
      </c>
      <c r="M972" s="21">
        <v>5</v>
      </c>
      <c r="N972" s="21">
        <v>3</v>
      </c>
      <c r="O972" s="21">
        <v>10</v>
      </c>
      <c r="P972" s="21">
        <v>13</v>
      </c>
      <c r="Q972" s="22">
        <v>95</v>
      </c>
      <c r="R972" s="22">
        <v>94</v>
      </c>
      <c r="S972" s="23">
        <f t="shared" si="129"/>
        <v>1</v>
      </c>
      <c r="T972" s="22">
        <v>10</v>
      </c>
      <c r="U972" s="22">
        <v>5</v>
      </c>
      <c r="V972" s="24">
        <v>1</v>
      </c>
      <c r="W972" s="24" t="str">
        <f t="shared" si="125"/>
        <v>Ventolina</v>
      </c>
      <c r="X972" s="24" t="s">
        <v>56</v>
      </c>
      <c r="Y972" s="24">
        <f t="shared" si="126"/>
        <v>67.5</v>
      </c>
      <c r="Z972" s="25">
        <v>0</v>
      </c>
      <c r="AA972" s="25">
        <f t="shared" si="127"/>
        <v>0</v>
      </c>
      <c r="AB972" s="25">
        <f t="shared" si="128"/>
        <v>0</v>
      </c>
      <c r="AC972" s="25">
        <v>0</v>
      </c>
      <c r="AD972" s="26">
        <v>0</v>
      </c>
      <c r="AN972" s="98" t="s">
        <v>270</v>
      </c>
    </row>
    <row r="973" spans="1:40">
      <c r="A973" s="17">
        <v>43426</v>
      </c>
      <c r="B973" s="18">
        <v>0.33333333333333298</v>
      </c>
      <c r="C973" s="18">
        <v>0.625</v>
      </c>
      <c r="D973" s="19">
        <v>6</v>
      </c>
      <c r="E973" s="19">
        <v>4</v>
      </c>
      <c r="F973" s="19">
        <v>7</v>
      </c>
      <c r="G973" s="5">
        <f>INDEX('Carta Psicrométrica'!B$3:AO$49,MATCH(datos!F973,'Carta Psicrométrica'!A$3:A$49,0),MATCH(datos!E973,'Carta Psicrométrica'!B$2:AO$2,0))</f>
        <v>44</v>
      </c>
      <c r="H973" s="20">
        <v>12</v>
      </c>
      <c r="I973" s="20">
        <v>4</v>
      </c>
      <c r="J973" s="6">
        <v>1029</v>
      </c>
      <c r="K973" s="6">
        <f t="shared" si="123"/>
        <v>771.75</v>
      </c>
      <c r="L973" s="21">
        <v>6</v>
      </c>
      <c r="M973" s="21">
        <v>5</v>
      </c>
      <c r="N973" s="21">
        <v>9</v>
      </c>
      <c r="O973" s="21">
        <v>10</v>
      </c>
      <c r="P973" s="21">
        <v>15</v>
      </c>
      <c r="Q973" s="22">
        <v>94</v>
      </c>
      <c r="R973" s="22">
        <v>93</v>
      </c>
      <c r="S973" s="23">
        <f t="shared" si="129"/>
        <v>1</v>
      </c>
      <c r="T973" s="22">
        <v>10</v>
      </c>
      <c r="U973" s="22">
        <v>4</v>
      </c>
      <c r="V973" s="24">
        <v>0</v>
      </c>
      <c r="W973" s="24" t="str">
        <f t="shared" si="125"/>
        <v>Calma</v>
      </c>
      <c r="X973" s="24" t="s">
        <v>56</v>
      </c>
      <c r="Y973" s="24">
        <f t="shared" si="126"/>
        <v>67.5</v>
      </c>
      <c r="Z973" s="25">
        <v>0</v>
      </c>
      <c r="AA973" s="25">
        <f t="shared" si="127"/>
        <v>0</v>
      </c>
      <c r="AB973" s="25">
        <f t="shared" si="128"/>
        <v>0</v>
      </c>
      <c r="AC973" s="25">
        <v>0</v>
      </c>
      <c r="AD973" s="26">
        <v>4</v>
      </c>
      <c r="AE973" s="26" t="s">
        <v>96</v>
      </c>
      <c r="AN973" s="98" t="s">
        <v>228</v>
      </c>
    </row>
    <row r="974" spans="1:40">
      <c r="A974" s="17">
        <v>43427</v>
      </c>
      <c r="B974" s="18">
        <v>0.33333333333333298</v>
      </c>
      <c r="C974" s="18">
        <v>0.625</v>
      </c>
      <c r="D974" s="19">
        <v>9</v>
      </c>
      <c r="E974" s="19">
        <v>8</v>
      </c>
      <c r="F974" s="19">
        <v>11</v>
      </c>
      <c r="G974" s="5">
        <f>INDEX('Carta Psicrométrica'!B$3:AO$49,MATCH(datos!F974,'Carta Psicrométrica'!A$3:A$49,0),MATCH(datos!E974,'Carta Psicrométrica'!B$2:AO$2,0))</f>
        <v>9</v>
      </c>
      <c r="H974" s="20">
        <v>18</v>
      </c>
      <c r="I974" s="20">
        <v>16</v>
      </c>
      <c r="J974" s="6">
        <v>1026</v>
      </c>
      <c r="K974" s="6">
        <f t="shared" si="123"/>
        <v>769.5</v>
      </c>
      <c r="L974" s="21">
        <v>8</v>
      </c>
      <c r="M974" s="21">
        <v>7</v>
      </c>
      <c r="N974" s="21">
        <v>9</v>
      </c>
      <c r="O974" s="21">
        <v>11</v>
      </c>
      <c r="P974" s="21">
        <v>14</v>
      </c>
      <c r="Q974" s="22">
        <v>93</v>
      </c>
      <c r="R974" s="22">
        <v>90</v>
      </c>
      <c r="S974" s="23">
        <f t="shared" si="129"/>
        <v>3</v>
      </c>
      <c r="T974" s="22">
        <v>12</v>
      </c>
      <c r="U974" s="22">
        <v>4</v>
      </c>
      <c r="V974" s="24">
        <v>1</v>
      </c>
      <c r="W974" s="24" t="str">
        <f t="shared" si="125"/>
        <v>Ventolina</v>
      </c>
      <c r="X974" s="24" t="s">
        <v>58</v>
      </c>
      <c r="Y974" s="24">
        <f t="shared" si="126"/>
        <v>270</v>
      </c>
      <c r="Z974" s="25">
        <v>0</v>
      </c>
      <c r="AA974" s="25">
        <f t="shared" si="127"/>
        <v>0</v>
      </c>
      <c r="AB974" s="25">
        <f t="shared" si="128"/>
        <v>0</v>
      </c>
      <c r="AC974" s="25">
        <v>0</v>
      </c>
      <c r="AD974" s="26">
        <v>1</v>
      </c>
      <c r="AE974" s="26" t="s">
        <v>105</v>
      </c>
      <c r="AN974" s="98" t="s">
        <v>204</v>
      </c>
    </row>
    <row r="975" spans="1:40">
      <c r="A975" s="17">
        <v>43428</v>
      </c>
      <c r="B975" s="18">
        <v>0.33333333333333298</v>
      </c>
      <c r="C975" s="18">
        <v>0.625</v>
      </c>
      <c r="D975" s="19">
        <v>24</v>
      </c>
      <c r="E975" s="19">
        <v>22</v>
      </c>
      <c r="F975" s="19">
        <v>23</v>
      </c>
      <c r="G975" s="5">
        <f>INDEX('Carta Psicrométrica'!B$3:AO$49,MATCH(datos!F975,'Carta Psicrométrica'!A$3:A$49,0),MATCH(datos!E975,'Carta Psicrométrica'!B$2:AO$2,0))</f>
        <v>0</v>
      </c>
      <c r="H975" s="20">
        <v>18</v>
      </c>
      <c r="I975" s="20">
        <v>4</v>
      </c>
      <c r="J975" s="6">
        <v>1025</v>
      </c>
      <c r="K975" s="6">
        <f t="shared" si="123"/>
        <v>768.75</v>
      </c>
      <c r="L975" s="21">
        <v>14</v>
      </c>
      <c r="M975" s="21">
        <v>13</v>
      </c>
      <c r="N975" s="21">
        <v>17</v>
      </c>
      <c r="O975" s="21">
        <v>20</v>
      </c>
      <c r="P975" s="21">
        <v>23</v>
      </c>
      <c r="Q975" s="22">
        <v>102</v>
      </c>
      <c r="R975" s="22">
        <v>102</v>
      </c>
      <c r="S975" s="23">
        <f t="shared" si="129"/>
        <v>0</v>
      </c>
      <c r="T975" s="22">
        <v>20</v>
      </c>
      <c r="U975" s="22">
        <v>5</v>
      </c>
      <c r="V975" s="24">
        <v>0</v>
      </c>
      <c r="W975" s="24" t="str">
        <f t="shared" si="125"/>
        <v>Calma</v>
      </c>
      <c r="X975" s="24" t="s">
        <v>49</v>
      </c>
      <c r="Y975" s="24">
        <f t="shared" si="126"/>
        <v>247.5</v>
      </c>
      <c r="Z975" s="25">
        <v>0</v>
      </c>
      <c r="AA975" s="25">
        <f t="shared" si="127"/>
        <v>0</v>
      </c>
      <c r="AB975" s="25">
        <f t="shared" si="128"/>
        <v>0</v>
      </c>
      <c r="AC975" s="25">
        <v>0</v>
      </c>
      <c r="AD975" s="26">
        <v>8</v>
      </c>
      <c r="AE975" s="26" t="s">
        <v>97</v>
      </c>
      <c r="AN975" s="98" t="s">
        <v>204</v>
      </c>
    </row>
    <row r="976" spans="1:40">
      <c r="A976" s="17">
        <v>43429</v>
      </c>
      <c r="B976" s="18">
        <v>0.33333333333333298</v>
      </c>
      <c r="C976" s="18">
        <v>0.625</v>
      </c>
      <c r="D976" s="19">
        <v>22</v>
      </c>
      <c r="E976" s="19">
        <v>14</v>
      </c>
      <c r="F976" s="19">
        <v>15</v>
      </c>
      <c r="G976" s="5">
        <f>INDEX('Carta Psicrométrica'!B$3:AO$49,MATCH(datos!F976,'Carta Psicrométrica'!A$3:A$49,0),MATCH(datos!E976,'Carta Psicrométrica'!B$2:AO$2,0))</f>
        <v>0</v>
      </c>
      <c r="H976" s="20">
        <v>19</v>
      </c>
      <c r="I976" s="20">
        <v>1</v>
      </c>
      <c r="J976" s="6">
        <v>1027</v>
      </c>
      <c r="K976" s="6">
        <f t="shared" si="123"/>
        <v>770.25</v>
      </c>
      <c r="L976" s="21">
        <v>6</v>
      </c>
      <c r="M976" s="21">
        <v>6</v>
      </c>
      <c r="N976" s="21">
        <v>9</v>
      </c>
      <c r="O976" s="21">
        <v>10</v>
      </c>
      <c r="P976" s="21">
        <v>13</v>
      </c>
      <c r="Q976" s="22">
        <v>102</v>
      </c>
      <c r="R976" s="22">
        <v>99</v>
      </c>
      <c r="S976" s="23">
        <f t="shared" si="129"/>
        <v>3</v>
      </c>
      <c r="T976" s="22">
        <v>20</v>
      </c>
      <c r="U976" s="22">
        <v>4</v>
      </c>
      <c r="V976" s="24">
        <v>2</v>
      </c>
      <c r="W976" s="24" t="str">
        <f t="shared" si="125"/>
        <v>Brisa Suave</v>
      </c>
      <c r="X976" s="24" t="s">
        <v>67</v>
      </c>
      <c r="Y976" s="24">
        <f t="shared" si="126"/>
        <v>337.5</v>
      </c>
      <c r="Z976" s="25">
        <v>0</v>
      </c>
      <c r="AA976" s="25">
        <f t="shared" si="127"/>
        <v>0</v>
      </c>
      <c r="AB976" s="25">
        <f t="shared" si="128"/>
        <v>0</v>
      </c>
      <c r="AC976" s="25">
        <v>0</v>
      </c>
      <c r="AD976" s="26">
        <v>4</v>
      </c>
      <c r="AE976" s="26" t="s">
        <v>93</v>
      </c>
      <c r="AN976" s="98" t="s">
        <v>204</v>
      </c>
    </row>
    <row r="977" spans="1:40">
      <c r="A977" s="17">
        <v>43430</v>
      </c>
      <c r="B977" s="18">
        <v>0.33333333333333298</v>
      </c>
      <c r="C977" s="18">
        <v>0.625</v>
      </c>
      <c r="D977" s="19">
        <v>3</v>
      </c>
      <c r="E977" s="19">
        <v>3</v>
      </c>
      <c r="F977" s="19">
        <v>6</v>
      </c>
      <c r="G977" s="5">
        <f>INDEX('Carta Psicrométrica'!B$3:AO$49,MATCH(datos!F977,'Carta Psicrométrica'!A$3:A$49,0),MATCH(datos!E977,'Carta Psicrométrica'!B$2:AO$2,0))</f>
        <v>55</v>
      </c>
      <c r="H977" s="20">
        <v>10</v>
      </c>
      <c r="I977" s="20">
        <v>3</v>
      </c>
      <c r="J977" s="6">
        <v>1030</v>
      </c>
      <c r="K977" s="6">
        <f t="shared" si="123"/>
        <v>772.5</v>
      </c>
      <c r="L977" s="21">
        <v>4</v>
      </c>
      <c r="M977" s="21">
        <v>5</v>
      </c>
      <c r="N977" s="21">
        <v>8</v>
      </c>
      <c r="O977" s="21">
        <v>11</v>
      </c>
      <c r="P977" s="21">
        <v>13</v>
      </c>
      <c r="Q977" s="22">
        <v>99</v>
      </c>
      <c r="R977" s="22">
        <v>95</v>
      </c>
      <c r="S977" s="23">
        <f t="shared" si="129"/>
        <v>4</v>
      </c>
      <c r="T977" s="22">
        <v>20</v>
      </c>
      <c r="U977" s="22">
        <v>9</v>
      </c>
      <c r="V977" s="24">
        <v>0</v>
      </c>
      <c r="W977" s="24" t="str">
        <f t="shared" si="125"/>
        <v>Calma</v>
      </c>
      <c r="X977" s="24" t="s">
        <v>63</v>
      </c>
      <c r="Y977" s="24">
        <f t="shared" si="126"/>
        <v>112.5</v>
      </c>
      <c r="Z977" s="25">
        <v>0</v>
      </c>
      <c r="AA977" s="25">
        <f t="shared" si="127"/>
        <v>0</v>
      </c>
      <c r="AB977" s="25">
        <f t="shared" si="128"/>
        <v>0</v>
      </c>
      <c r="AC977" s="25">
        <v>0</v>
      </c>
      <c r="AD977" s="26">
        <v>1</v>
      </c>
      <c r="AE977" s="26" t="s">
        <v>96</v>
      </c>
      <c r="AN977" s="98" t="s">
        <v>204</v>
      </c>
    </row>
    <row r="978" spans="1:40">
      <c r="A978" s="17">
        <v>43431</v>
      </c>
      <c r="B978" s="18">
        <v>0.33333333333333298</v>
      </c>
      <c r="C978" s="18">
        <v>0.625</v>
      </c>
      <c r="D978" s="19">
        <v>1</v>
      </c>
      <c r="E978" s="19">
        <v>2</v>
      </c>
      <c r="F978" s="19">
        <v>4</v>
      </c>
      <c r="G978" s="5">
        <f>INDEX('Carta Psicrométrica'!B$3:AO$49,MATCH(datos!F978,'Carta Psicrométrica'!A$3:A$49,0),MATCH(datos!E978,'Carta Psicrométrica'!B$2:AO$2,0))</f>
        <v>67</v>
      </c>
      <c r="H978" s="20">
        <v>13</v>
      </c>
      <c r="I978" s="20">
        <v>-1</v>
      </c>
      <c r="J978" s="6">
        <v>1030</v>
      </c>
      <c r="K978" s="6">
        <f t="shared" si="123"/>
        <v>772.5</v>
      </c>
      <c r="L978" s="21">
        <v>4</v>
      </c>
      <c r="M978" s="21">
        <v>4</v>
      </c>
      <c r="N978" s="21">
        <v>7</v>
      </c>
      <c r="O978" s="21">
        <v>10</v>
      </c>
      <c r="P978" s="21">
        <v>14</v>
      </c>
      <c r="Q978" s="22">
        <v>99</v>
      </c>
      <c r="R978" s="22">
        <v>96</v>
      </c>
      <c r="S978" s="23">
        <f t="shared" si="129"/>
        <v>3</v>
      </c>
      <c r="T978" s="22">
        <v>4</v>
      </c>
      <c r="U978" s="22">
        <v>-1</v>
      </c>
      <c r="V978" s="24">
        <v>0</v>
      </c>
      <c r="W978" s="24" t="str">
        <f t="shared" si="125"/>
        <v>Calma</v>
      </c>
      <c r="X978" s="24" t="s">
        <v>65</v>
      </c>
      <c r="Y978" s="24">
        <f t="shared" si="126"/>
        <v>135.5</v>
      </c>
      <c r="Z978" s="25">
        <v>0</v>
      </c>
      <c r="AA978" s="25">
        <f t="shared" si="127"/>
        <v>0</v>
      </c>
      <c r="AB978" s="25">
        <f t="shared" si="128"/>
        <v>0</v>
      </c>
      <c r="AC978" s="25">
        <v>0</v>
      </c>
      <c r="AD978" s="26">
        <v>0</v>
      </c>
      <c r="AN978" s="98" t="s">
        <v>204</v>
      </c>
    </row>
    <row r="979" spans="1:40">
      <c r="A979" s="17">
        <v>43432</v>
      </c>
      <c r="B979" s="18">
        <v>0.33333333333333298</v>
      </c>
      <c r="C979" s="18">
        <v>0.625</v>
      </c>
      <c r="D979" s="19">
        <v>2</v>
      </c>
      <c r="E979" s="19">
        <v>0</v>
      </c>
      <c r="F979" s="19">
        <v>2</v>
      </c>
      <c r="G979" s="5" t="e">
        <f>INDEX('Carta Psicrométrica'!B$3:AO$49,MATCH(datos!F979,'Carta Psicrométrica'!A$3:A$49,0),MATCH(datos!E979,'Carta Psicrométrica'!B$2:AO$2,0))</f>
        <v>#N/A</v>
      </c>
      <c r="H979" s="20">
        <v>11</v>
      </c>
      <c r="I979" s="20">
        <v>-2</v>
      </c>
      <c r="J979" s="6">
        <v>1030</v>
      </c>
      <c r="K979" s="6">
        <f t="shared" si="123"/>
        <v>772.5</v>
      </c>
      <c r="L979" s="21">
        <v>4</v>
      </c>
      <c r="M979" s="21">
        <v>4</v>
      </c>
      <c r="N979" s="21">
        <v>8</v>
      </c>
      <c r="O979" s="21">
        <v>10</v>
      </c>
      <c r="P979" s="21">
        <v>13</v>
      </c>
      <c r="Q979" s="22">
        <v>96</v>
      </c>
      <c r="R979" s="22">
        <v>96</v>
      </c>
      <c r="S979" s="23">
        <f t="shared" si="129"/>
        <v>0</v>
      </c>
      <c r="T979" s="22">
        <v>6</v>
      </c>
      <c r="U979" s="22">
        <v>-3</v>
      </c>
      <c r="V979" s="24">
        <v>0</v>
      </c>
      <c r="W979" s="24" t="str">
        <f t="shared" si="125"/>
        <v>Calma</v>
      </c>
      <c r="X979" s="24" t="s">
        <v>58</v>
      </c>
      <c r="Y979" s="24">
        <f t="shared" si="126"/>
        <v>270</v>
      </c>
      <c r="Z979" s="25">
        <v>0</v>
      </c>
      <c r="AA979" s="25">
        <f t="shared" si="127"/>
        <v>0</v>
      </c>
      <c r="AB979" s="25">
        <f t="shared" si="128"/>
        <v>0</v>
      </c>
      <c r="AC979" s="25">
        <v>0</v>
      </c>
      <c r="AD979" s="26">
        <v>0</v>
      </c>
      <c r="AN979" s="98" t="s">
        <v>204</v>
      </c>
    </row>
    <row r="980" spans="1:40">
      <c r="A980" s="17">
        <v>43433</v>
      </c>
      <c r="B980" s="18">
        <v>0.33333333333333298</v>
      </c>
      <c r="C980" s="18">
        <v>0.625</v>
      </c>
      <c r="D980" s="19">
        <v>3</v>
      </c>
      <c r="E980" s="19">
        <v>6</v>
      </c>
      <c r="F980" s="19">
        <v>9</v>
      </c>
      <c r="G980" s="5">
        <f>INDEX('Carta Psicrométrica'!B$3:AO$49,MATCH(datos!F980,'Carta Psicrométrica'!A$3:A$49,0),MATCH(datos!E980,'Carta Psicrométrica'!B$2:AO$2,0))</f>
        <v>24</v>
      </c>
      <c r="H980" s="20">
        <v>20</v>
      </c>
      <c r="I980" s="20">
        <v>5</v>
      </c>
      <c r="J980" s="6">
        <v>1025</v>
      </c>
      <c r="K980" s="6">
        <f t="shared" si="123"/>
        <v>768.75</v>
      </c>
      <c r="L980" s="21">
        <v>5</v>
      </c>
      <c r="M980" s="21">
        <v>5</v>
      </c>
      <c r="N980" s="21">
        <v>8</v>
      </c>
      <c r="O980" s="21">
        <v>9</v>
      </c>
      <c r="P980" s="21">
        <v>13</v>
      </c>
      <c r="Q980" s="22">
        <v>93</v>
      </c>
      <c r="R980" s="22">
        <v>90</v>
      </c>
      <c r="S980" s="23">
        <f t="shared" si="129"/>
        <v>3</v>
      </c>
      <c r="T980" s="22">
        <v>9</v>
      </c>
      <c r="U980" s="22">
        <v>3</v>
      </c>
      <c r="V980" s="24">
        <v>0</v>
      </c>
      <c r="W980" s="24" t="str">
        <f t="shared" si="125"/>
        <v>Calma</v>
      </c>
      <c r="X980" s="24" t="s">
        <v>49</v>
      </c>
      <c r="Y980" s="24">
        <f t="shared" si="126"/>
        <v>247.5</v>
      </c>
      <c r="Z980" s="25">
        <v>0</v>
      </c>
      <c r="AA980" s="25">
        <f t="shared" si="127"/>
        <v>0</v>
      </c>
      <c r="AB980" s="25">
        <f t="shared" si="128"/>
        <v>0</v>
      </c>
      <c r="AC980" s="25">
        <v>0</v>
      </c>
      <c r="AD980" s="26">
        <v>0</v>
      </c>
      <c r="AN980" s="98" t="s">
        <v>204</v>
      </c>
    </row>
    <row r="981" spans="1:40">
      <c r="A981" s="17">
        <v>43434</v>
      </c>
      <c r="B981" s="18">
        <v>0.33333333333333298</v>
      </c>
      <c r="C981" s="18">
        <v>0.625</v>
      </c>
      <c r="D981" s="19">
        <v>14</v>
      </c>
      <c r="E981" s="19">
        <v>11</v>
      </c>
      <c r="F981" s="19">
        <v>15</v>
      </c>
      <c r="G981" s="5">
        <f>INDEX('Carta Psicrométrica'!B$3:AO$49,MATCH(datos!F981,'Carta Psicrométrica'!A$3:A$49,0),MATCH(datos!E981,'Carta Psicrométrica'!B$2:AO$2,0))</f>
        <v>0</v>
      </c>
      <c r="H981" s="20">
        <v>21</v>
      </c>
      <c r="I981" s="20">
        <v>8</v>
      </c>
      <c r="J981" s="6">
        <v>1022</v>
      </c>
      <c r="K981" s="6">
        <f t="shared" si="123"/>
        <v>766.5</v>
      </c>
      <c r="L981" s="21">
        <v>3</v>
      </c>
      <c r="M981" s="21">
        <v>6</v>
      </c>
      <c r="N981" s="21">
        <v>8</v>
      </c>
      <c r="O981" s="21">
        <v>9</v>
      </c>
      <c r="P981" s="21">
        <v>13</v>
      </c>
      <c r="Q981" s="22">
        <v>90</v>
      </c>
      <c r="R981" s="22">
        <v>87</v>
      </c>
      <c r="S981" s="23">
        <f t="shared" si="129"/>
        <v>3</v>
      </c>
      <c r="T981" s="22">
        <v>12</v>
      </c>
      <c r="U981" s="22">
        <v>5</v>
      </c>
      <c r="V981" s="24">
        <v>2</v>
      </c>
      <c r="W981" s="24" t="str">
        <f t="shared" si="125"/>
        <v>Brisa Suave</v>
      </c>
      <c r="X981" s="24" t="s">
        <v>49</v>
      </c>
      <c r="Y981" s="24">
        <f t="shared" si="126"/>
        <v>247.5</v>
      </c>
      <c r="Z981" s="25">
        <v>0</v>
      </c>
      <c r="AA981" s="25">
        <f t="shared" si="127"/>
        <v>0</v>
      </c>
      <c r="AB981" s="25">
        <f t="shared" si="128"/>
        <v>0</v>
      </c>
      <c r="AC981" s="25">
        <v>0</v>
      </c>
      <c r="AD981" s="26">
        <v>1</v>
      </c>
      <c r="AE981" s="26" t="s">
        <v>78</v>
      </c>
      <c r="AN981" s="98" t="s">
        <v>204</v>
      </c>
    </row>
    <row r="982" spans="1:40">
      <c r="A982" s="17">
        <v>43435</v>
      </c>
      <c r="B982" s="18">
        <v>0.33333333333333298</v>
      </c>
      <c r="C982" s="18">
        <v>0.625</v>
      </c>
      <c r="D982" s="19">
        <v>6</v>
      </c>
      <c r="E982" s="19">
        <v>7</v>
      </c>
      <c r="F982" s="19">
        <v>8</v>
      </c>
      <c r="G982" s="5">
        <f>INDEX('Carta Psicrométrica'!B$3:AO$49,MATCH(datos!F982,'Carta Psicrométrica'!A$3:A$49,0),MATCH(datos!E982,'Carta Psicrométrica'!B$2:AO$2,0))</f>
        <v>9</v>
      </c>
      <c r="H982" s="20">
        <v>12</v>
      </c>
      <c r="I982" s="20">
        <v>-1</v>
      </c>
      <c r="J982" s="6">
        <v>1022</v>
      </c>
      <c r="K982" s="6">
        <v>765</v>
      </c>
      <c r="L982" s="21">
        <v>7</v>
      </c>
      <c r="M982" s="21">
        <v>7</v>
      </c>
      <c r="N982" s="21">
        <v>9</v>
      </c>
      <c r="O982" s="21">
        <v>10</v>
      </c>
      <c r="P982" s="21">
        <v>13</v>
      </c>
      <c r="Q982" s="22">
        <v>110</v>
      </c>
      <c r="R982" s="22">
        <v>107</v>
      </c>
      <c r="S982" s="23">
        <f t="shared" si="129"/>
        <v>3.7620000000000005</v>
      </c>
      <c r="T982" s="22">
        <v>14</v>
      </c>
      <c r="U982" s="22">
        <v>6</v>
      </c>
      <c r="V982" s="24">
        <v>0</v>
      </c>
      <c r="W982" s="24" t="str">
        <f t="shared" si="125"/>
        <v>Calma</v>
      </c>
      <c r="X982" s="24" t="s">
        <v>49</v>
      </c>
      <c r="Y982" s="24">
        <f t="shared" si="126"/>
        <v>247.5</v>
      </c>
      <c r="Z982" s="25">
        <v>0.03</v>
      </c>
      <c r="AA982" s="25">
        <f t="shared" si="127"/>
        <v>1.1811E-3</v>
      </c>
      <c r="AB982" s="25">
        <f t="shared" si="128"/>
        <v>0.7619999999999999</v>
      </c>
      <c r="AC982" s="25">
        <v>0.03</v>
      </c>
      <c r="AD982" s="26">
        <v>0</v>
      </c>
      <c r="AN982" s="98" t="s">
        <v>204</v>
      </c>
    </row>
    <row r="983" spans="1:40">
      <c r="A983" s="17">
        <v>43436</v>
      </c>
      <c r="B983" s="18">
        <v>0.33333333333333298</v>
      </c>
      <c r="C983" s="18">
        <v>0.625</v>
      </c>
      <c r="D983" s="19">
        <v>3</v>
      </c>
      <c r="E983" s="19">
        <v>4</v>
      </c>
      <c r="F983" s="19">
        <v>6</v>
      </c>
      <c r="G983" s="5">
        <f>INDEX('Carta Psicrométrica'!B$3:AO$49,MATCH(datos!F983,'Carta Psicrométrica'!A$3:A$49,0),MATCH(datos!E983,'Carta Psicrométrica'!B$2:AO$2,0))</f>
        <v>41</v>
      </c>
      <c r="H983" s="20">
        <v>14</v>
      </c>
      <c r="I983" s="20">
        <v>3</v>
      </c>
      <c r="J983" s="6">
        <v>1025</v>
      </c>
      <c r="K983" s="6">
        <f t="shared" ref="K983:K1001" si="130">J983*0.75</f>
        <v>768.75</v>
      </c>
      <c r="L983" s="21">
        <v>6</v>
      </c>
      <c r="M983" s="21">
        <v>6</v>
      </c>
      <c r="N983" s="21">
        <v>9</v>
      </c>
      <c r="O983" s="21">
        <v>10</v>
      </c>
      <c r="P983" s="21">
        <v>13</v>
      </c>
      <c r="Q983" s="22">
        <v>107</v>
      </c>
      <c r="R983" s="22">
        <v>104</v>
      </c>
      <c r="S983" s="23">
        <f t="shared" si="129"/>
        <v>3</v>
      </c>
      <c r="T983" s="22">
        <v>11</v>
      </c>
      <c r="U983" s="22">
        <v>5</v>
      </c>
      <c r="V983" s="24">
        <v>0</v>
      </c>
      <c r="W983" s="24" t="str">
        <f t="shared" si="125"/>
        <v>Calma</v>
      </c>
      <c r="X983" s="24" t="s">
        <v>60</v>
      </c>
      <c r="Y983" s="24">
        <f t="shared" si="126"/>
        <v>292.5</v>
      </c>
      <c r="Z983" s="25">
        <v>0</v>
      </c>
      <c r="AA983" s="25">
        <f t="shared" si="127"/>
        <v>0</v>
      </c>
      <c r="AB983" s="25">
        <f t="shared" si="128"/>
        <v>0</v>
      </c>
      <c r="AC983" s="25">
        <v>0</v>
      </c>
      <c r="AD983" s="26">
        <v>3</v>
      </c>
      <c r="AE983" s="26" t="s">
        <v>96</v>
      </c>
      <c r="AN983" s="98" t="s">
        <v>204</v>
      </c>
    </row>
    <row r="984" spans="1:40">
      <c r="A984" s="17">
        <v>43437</v>
      </c>
      <c r="B984" s="18">
        <v>0.33333333333333298</v>
      </c>
      <c r="C984" s="18">
        <v>0.625</v>
      </c>
      <c r="D984" s="19">
        <v>6</v>
      </c>
      <c r="E984" s="19">
        <v>5</v>
      </c>
      <c r="F984" s="19">
        <v>8</v>
      </c>
      <c r="G984" s="5">
        <f>INDEX('Carta Psicrométrica'!B$3:AO$49,MATCH(datos!F984,'Carta Psicrométrica'!A$3:A$49,0),MATCH(datos!E984,'Carta Psicrométrica'!B$2:AO$2,0))</f>
        <v>33</v>
      </c>
      <c r="H984" s="20">
        <v>14</v>
      </c>
      <c r="I984" s="20">
        <v>4</v>
      </c>
      <c r="J984" s="6">
        <v>1026</v>
      </c>
      <c r="K984" s="6">
        <f t="shared" si="130"/>
        <v>769.5</v>
      </c>
      <c r="L984" s="21">
        <v>6</v>
      </c>
      <c r="M984" s="21">
        <v>6</v>
      </c>
      <c r="N984" s="21">
        <v>8</v>
      </c>
      <c r="O984" s="21">
        <v>10</v>
      </c>
      <c r="P984" s="21">
        <v>12</v>
      </c>
      <c r="Q984" s="22">
        <v>104</v>
      </c>
      <c r="R984" s="22">
        <v>103</v>
      </c>
      <c r="S984" s="23">
        <f t="shared" si="129"/>
        <v>1</v>
      </c>
      <c r="T984" s="22">
        <v>10</v>
      </c>
      <c r="U984" s="22">
        <v>5</v>
      </c>
      <c r="V984" s="24">
        <v>1</v>
      </c>
      <c r="W984" s="24" t="str">
        <f t="shared" si="125"/>
        <v>Ventolina</v>
      </c>
      <c r="X984" s="24" t="s">
        <v>47</v>
      </c>
      <c r="Y984" s="24">
        <f t="shared" si="126"/>
        <v>315</v>
      </c>
      <c r="Z984" s="25">
        <v>0</v>
      </c>
      <c r="AA984" s="25">
        <f t="shared" si="127"/>
        <v>0</v>
      </c>
      <c r="AB984" s="25">
        <f t="shared" si="128"/>
        <v>0</v>
      </c>
      <c r="AC984" s="25">
        <v>0</v>
      </c>
      <c r="AD984" s="26">
        <v>8</v>
      </c>
      <c r="AE984" s="26" t="s">
        <v>88</v>
      </c>
      <c r="AN984" s="98" t="s">
        <v>204</v>
      </c>
    </row>
    <row r="985" spans="1:40">
      <c r="A985" s="17">
        <v>43438</v>
      </c>
      <c r="B985" s="18">
        <v>0.33333333333333298</v>
      </c>
      <c r="C985" s="18">
        <v>0.625</v>
      </c>
      <c r="D985" s="19">
        <v>1</v>
      </c>
      <c r="E985" s="19">
        <v>2</v>
      </c>
      <c r="F985" s="19">
        <v>4</v>
      </c>
      <c r="G985" s="5">
        <f>INDEX('Carta Psicrométrica'!B$3:AO$49,MATCH(datos!F985,'Carta Psicrométrica'!A$3:A$49,0),MATCH(datos!E985,'Carta Psicrométrica'!B$2:AO$2,0))</f>
        <v>67</v>
      </c>
      <c r="H985" s="20">
        <v>11</v>
      </c>
      <c r="I985" s="20">
        <v>2</v>
      </c>
      <c r="J985" s="6">
        <v>1030</v>
      </c>
      <c r="K985" s="6">
        <f t="shared" si="130"/>
        <v>772.5</v>
      </c>
      <c r="L985" s="21">
        <v>5</v>
      </c>
      <c r="M985" s="21">
        <v>5</v>
      </c>
      <c r="N985" s="21">
        <v>8</v>
      </c>
      <c r="O985" s="21">
        <v>10</v>
      </c>
      <c r="P985" s="21">
        <v>12</v>
      </c>
      <c r="Q985" s="22">
        <v>103</v>
      </c>
      <c r="R985" s="22">
        <v>100</v>
      </c>
      <c r="S985" s="23">
        <f t="shared" si="129"/>
        <v>3</v>
      </c>
      <c r="T985" s="22">
        <v>8</v>
      </c>
      <c r="U985" s="22">
        <v>2</v>
      </c>
      <c r="V985" s="24">
        <v>0</v>
      </c>
      <c r="W985" s="24" t="str">
        <f t="shared" si="125"/>
        <v>Calma</v>
      </c>
      <c r="X985" s="24" t="s">
        <v>49</v>
      </c>
      <c r="Y985" s="24">
        <f t="shared" si="126"/>
        <v>247.5</v>
      </c>
      <c r="Z985" s="25">
        <v>0</v>
      </c>
      <c r="AA985" s="25">
        <f t="shared" si="127"/>
        <v>0</v>
      </c>
      <c r="AB985" s="25">
        <f t="shared" si="128"/>
        <v>0</v>
      </c>
      <c r="AC985" s="25">
        <v>0</v>
      </c>
      <c r="AD985" s="26">
        <v>1</v>
      </c>
      <c r="AE985" s="26" t="s">
        <v>70</v>
      </c>
      <c r="AN985" s="98" t="s">
        <v>204</v>
      </c>
    </row>
    <row r="986" spans="1:40">
      <c r="A986" s="17">
        <v>43439</v>
      </c>
      <c r="B986" s="18">
        <v>0.33333333333333298</v>
      </c>
      <c r="C986" s="18">
        <v>0.625</v>
      </c>
      <c r="D986" s="19">
        <v>4</v>
      </c>
      <c r="E986" s="19">
        <v>5</v>
      </c>
      <c r="F986" s="19">
        <v>6</v>
      </c>
      <c r="G986" s="5">
        <f>INDEX('Carta Psicrométrica'!B$3:AO$49,MATCH(datos!F986,'Carta Psicrométrica'!A$3:A$49,0),MATCH(datos!E986,'Carta Psicrométrica'!B$2:AO$2,0))</f>
        <v>27</v>
      </c>
      <c r="H986" s="20">
        <v>14</v>
      </c>
      <c r="I986" s="20">
        <v>2</v>
      </c>
      <c r="J986" s="6">
        <v>1030</v>
      </c>
      <c r="K986" s="6">
        <f t="shared" si="130"/>
        <v>772.5</v>
      </c>
      <c r="L986" s="21">
        <v>6</v>
      </c>
      <c r="M986" s="21">
        <v>5</v>
      </c>
      <c r="N986" s="21">
        <v>7</v>
      </c>
      <c r="O986" s="21">
        <v>9</v>
      </c>
      <c r="P986" s="21">
        <v>12</v>
      </c>
      <c r="Q986" s="22">
        <v>100</v>
      </c>
      <c r="R986" s="22">
        <v>98</v>
      </c>
      <c r="S986" s="23">
        <f t="shared" si="129"/>
        <v>2</v>
      </c>
      <c r="T986" s="22">
        <v>14</v>
      </c>
      <c r="U986" s="22">
        <v>3</v>
      </c>
      <c r="V986" s="24">
        <v>0</v>
      </c>
      <c r="W986" s="24" t="str">
        <f t="shared" si="125"/>
        <v>Calma</v>
      </c>
      <c r="X986" s="24" t="s">
        <v>67</v>
      </c>
      <c r="Y986" s="24">
        <f t="shared" si="126"/>
        <v>337.5</v>
      </c>
      <c r="Z986" s="25">
        <v>0</v>
      </c>
      <c r="AA986" s="25">
        <f t="shared" si="127"/>
        <v>0</v>
      </c>
      <c r="AB986" s="25">
        <f t="shared" si="128"/>
        <v>0</v>
      </c>
      <c r="AC986" s="25">
        <v>0</v>
      </c>
      <c r="AD986" s="26">
        <v>7</v>
      </c>
      <c r="AE986" s="26" t="s">
        <v>103</v>
      </c>
      <c r="AN986" s="98" t="s">
        <v>204</v>
      </c>
    </row>
    <row r="987" spans="1:40">
      <c r="A987" s="17">
        <v>43440</v>
      </c>
      <c r="B987" s="18">
        <v>0.33333333333333298</v>
      </c>
      <c r="C987" s="18">
        <v>0.625</v>
      </c>
      <c r="D987" s="19">
        <v>8</v>
      </c>
      <c r="E987" s="19">
        <v>7</v>
      </c>
      <c r="F987" s="19">
        <v>10</v>
      </c>
      <c r="G987" s="5">
        <f>INDEX('Carta Psicrométrica'!B$3:AO$49,MATCH(datos!F987,'Carta Psicrométrica'!A$3:A$49,0),MATCH(datos!E987,'Carta Psicrométrica'!B$2:AO$2,0))</f>
        <v>16</v>
      </c>
      <c r="H987" s="20">
        <v>6</v>
      </c>
      <c r="I987" s="20">
        <v>15</v>
      </c>
      <c r="J987" s="6">
        <v>1027</v>
      </c>
      <c r="K987" s="6">
        <f t="shared" si="130"/>
        <v>770.25</v>
      </c>
      <c r="L987" s="21">
        <v>8</v>
      </c>
      <c r="M987" s="21">
        <v>6</v>
      </c>
      <c r="N987" s="21">
        <v>8</v>
      </c>
      <c r="O987" s="21">
        <v>10</v>
      </c>
      <c r="P987" s="21">
        <v>13</v>
      </c>
      <c r="Q987" s="22">
        <v>98</v>
      </c>
      <c r="R987" s="22">
        <v>97</v>
      </c>
      <c r="S987" s="23">
        <f t="shared" si="129"/>
        <v>1</v>
      </c>
      <c r="T987" s="22">
        <v>10</v>
      </c>
      <c r="U987" s="22">
        <v>4</v>
      </c>
      <c r="V987" s="24">
        <v>0</v>
      </c>
      <c r="W987" s="24" t="str">
        <f t="shared" ref="W987:W1018" si="131">IF(V987=0,"Calma",IF(V987=1,"Ventolina",IF(V987=2,"Brisa Suave",IF(V987=3,"Brisa Leve",IF(V987=4,"Brisa Moderada",IF(V987=5,"Brisa Fresca",IF(V987=6,"Brisa Fuerte",IF(V987=7,"Viento Fuerte",IF(V987=8,"Temporal",IF(V987=9,"Temporal Fuerte",IF(V987=10,"Temporal Violento",IF(V987=11,"Temporal Muy Violento",IF(V987=12,"Huracán","N/A")))))))))))))</f>
        <v>Calma</v>
      </c>
      <c r="X987" s="24" t="s">
        <v>67</v>
      </c>
      <c r="Y987" s="24">
        <f t="shared" ref="Y987:Y1018" si="132">IF(X987="N",0,IF(X987="NNE",22.5,IF(X987="NE",45,IF(X987="ENE",67.5,IF(X987="E",90,IF(X987="ESE",112.5,IF(X987="SE",135.5,IF(X987="SSE",157.5,IF(X987="S",180,IF(X987="SSW",202.5,IF(X987="SW",225,IF(X987="WSW",247.5,IF(X987="W",270,IF(X987="WNW",292.5,IF(X987="NW",315,IF(X987="NNW",337.5,"N/A"))))))))))))))))</f>
        <v>337.5</v>
      </c>
      <c r="Z987" s="25">
        <v>0</v>
      </c>
      <c r="AA987" s="25">
        <f t="shared" si="127"/>
        <v>0</v>
      </c>
      <c r="AB987" s="25">
        <f t="shared" si="128"/>
        <v>0</v>
      </c>
      <c r="AC987" s="25">
        <v>0</v>
      </c>
      <c r="AD987" s="26">
        <v>8</v>
      </c>
      <c r="AE987" s="26" t="s">
        <v>97</v>
      </c>
      <c r="AN987" s="98" t="s">
        <v>271</v>
      </c>
    </row>
    <row r="988" spans="1:40">
      <c r="A988" s="17">
        <v>43441</v>
      </c>
      <c r="B988" s="18">
        <v>0.33333333333333298</v>
      </c>
      <c r="C988" s="18">
        <v>0.625</v>
      </c>
      <c r="D988" s="19">
        <v>8</v>
      </c>
      <c r="E988" s="19">
        <v>9</v>
      </c>
      <c r="F988" s="19">
        <v>10</v>
      </c>
      <c r="G988" s="5">
        <f>INDEX('Carta Psicrométrica'!B$3:AO$49,MATCH(datos!F988,'Carta Psicrométrica'!A$3:A$49,0),MATCH(datos!E988,'Carta Psicrométrica'!B$2:AO$2,0))</f>
        <v>0</v>
      </c>
      <c r="H988" s="20">
        <v>17</v>
      </c>
      <c r="I988" s="20">
        <v>8</v>
      </c>
      <c r="J988" s="6">
        <v>1030</v>
      </c>
      <c r="K988" s="6">
        <f t="shared" si="130"/>
        <v>772.5</v>
      </c>
      <c r="L988" s="21">
        <v>9</v>
      </c>
      <c r="M988" s="21">
        <v>8</v>
      </c>
      <c r="N988" s="21">
        <v>10</v>
      </c>
      <c r="O988" s="21">
        <v>10</v>
      </c>
      <c r="P988" s="21">
        <v>13</v>
      </c>
      <c r="Q988" s="22">
        <v>97</v>
      </c>
      <c r="R988" s="22">
        <v>96</v>
      </c>
      <c r="S988" s="23">
        <f t="shared" si="129"/>
        <v>1.7620000000000005</v>
      </c>
      <c r="T988" s="22">
        <v>11</v>
      </c>
      <c r="U988" s="22">
        <v>5</v>
      </c>
      <c r="V988" s="24">
        <v>0</v>
      </c>
      <c r="W988" s="24" t="str">
        <f t="shared" si="131"/>
        <v>Calma</v>
      </c>
      <c r="X988" s="24" t="s">
        <v>60</v>
      </c>
      <c r="Y988" s="24">
        <f t="shared" si="132"/>
        <v>292.5</v>
      </c>
      <c r="Z988" s="25">
        <v>0.03</v>
      </c>
      <c r="AA988" s="25">
        <f t="shared" si="127"/>
        <v>1.1811E-3</v>
      </c>
      <c r="AB988" s="25">
        <f t="shared" si="128"/>
        <v>0.7619999999999999</v>
      </c>
      <c r="AC988" s="25">
        <v>0.03</v>
      </c>
      <c r="AD988" s="26">
        <v>8</v>
      </c>
      <c r="AE988" s="26" t="s">
        <v>272</v>
      </c>
      <c r="AN988" s="98" t="s">
        <v>204</v>
      </c>
    </row>
    <row r="989" spans="1:40">
      <c r="A989" s="17">
        <v>43442</v>
      </c>
      <c r="B989" s="18">
        <v>0.33333333333333298</v>
      </c>
      <c r="C989" s="18">
        <v>0.625</v>
      </c>
      <c r="D989" s="19">
        <v>5</v>
      </c>
      <c r="E989" s="19">
        <v>7</v>
      </c>
      <c r="F989" s="19">
        <v>8</v>
      </c>
      <c r="G989" s="5">
        <f>INDEX('Carta Psicrométrica'!B$3:AO$49,MATCH(datos!F989,'Carta Psicrométrica'!A$3:A$49,0),MATCH(datos!E989,'Carta Psicrométrica'!B$2:AO$2,0))</f>
        <v>9</v>
      </c>
      <c r="H989" s="20">
        <v>10</v>
      </c>
      <c r="I989" s="20">
        <v>6</v>
      </c>
      <c r="K989" s="6">
        <f t="shared" si="130"/>
        <v>0</v>
      </c>
      <c r="L989" s="21">
        <v>9</v>
      </c>
      <c r="M989" s="21">
        <v>8</v>
      </c>
      <c r="N989" s="21">
        <v>10</v>
      </c>
      <c r="O989" s="21">
        <v>10</v>
      </c>
      <c r="P989" s="21">
        <v>13</v>
      </c>
      <c r="Q989" s="22">
        <v>116</v>
      </c>
      <c r="R989" s="22">
        <v>119</v>
      </c>
      <c r="S989" s="23">
        <f t="shared" si="129"/>
        <v>-0.45999999999999375</v>
      </c>
      <c r="T989" s="22">
        <v>13</v>
      </c>
      <c r="U989" s="22">
        <v>9</v>
      </c>
      <c r="V989" s="24">
        <v>0</v>
      </c>
      <c r="W989" s="24" t="str">
        <f t="shared" si="131"/>
        <v>Calma</v>
      </c>
      <c r="X989" s="24" t="s">
        <v>59</v>
      </c>
      <c r="Y989" s="24">
        <f t="shared" si="132"/>
        <v>45</v>
      </c>
      <c r="Z989" s="25">
        <v>0.1</v>
      </c>
      <c r="AA989" s="25">
        <f t="shared" si="127"/>
        <v>1.37795E-2</v>
      </c>
      <c r="AB989" s="25">
        <f t="shared" si="128"/>
        <v>2.54</v>
      </c>
      <c r="AC989" s="25">
        <v>0.35</v>
      </c>
      <c r="AD989" s="26">
        <v>8</v>
      </c>
      <c r="AE989" s="26" t="s">
        <v>83</v>
      </c>
      <c r="AN989" s="98" t="s">
        <v>204</v>
      </c>
    </row>
    <row r="990" spans="1:40">
      <c r="A990" s="17">
        <v>43443</v>
      </c>
      <c r="B990" s="18">
        <v>0.33333333333333298</v>
      </c>
      <c r="C990" s="18">
        <v>0.625</v>
      </c>
      <c r="D990" s="19">
        <v>2</v>
      </c>
      <c r="E990" s="19">
        <v>5</v>
      </c>
      <c r="F990" s="19">
        <v>5</v>
      </c>
      <c r="G990" s="5">
        <f>INDEX('Carta Psicrométrica'!B$3:AO$49,MATCH(datos!F990,'Carta Psicrométrica'!A$3:A$49,0),MATCH(datos!E990,'Carta Psicrométrica'!B$2:AO$2,0))</f>
        <v>24</v>
      </c>
      <c r="H990" s="20">
        <v>11</v>
      </c>
      <c r="I990" s="20">
        <v>3</v>
      </c>
      <c r="J990" s="6">
        <v>1030</v>
      </c>
      <c r="K990" s="6">
        <f t="shared" si="130"/>
        <v>772.5</v>
      </c>
      <c r="L990" s="21">
        <v>7</v>
      </c>
      <c r="M990" s="21">
        <v>7</v>
      </c>
      <c r="N990" s="21">
        <v>9</v>
      </c>
      <c r="O990" s="21">
        <v>10</v>
      </c>
      <c r="P990" s="21">
        <v>12</v>
      </c>
      <c r="Q990" s="22">
        <v>119</v>
      </c>
      <c r="R990" s="22">
        <v>119</v>
      </c>
      <c r="S990" s="23">
        <f t="shared" si="129"/>
        <v>0</v>
      </c>
      <c r="T990" s="22">
        <v>10</v>
      </c>
      <c r="U990" s="22">
        <v>9</v>
      </c>
      <c r="V990" s="24">
        <v>1</v>
      </c>
      <c r="W990" s="24" t="str">
        <f t="shared" si="131"/>
        <v>Ventolina</v>
      </c>
      <c r="X990" s="24" t="s">
        <v>56</v>
      </c>
      <c r="Y990" s="24">
        <f t="shared" si="132"/>
        <v>67.5</v>
      </c>
      <c r="Z990" s="25">
        <v>0</v>
      </c>
      <c r="AA990" s="25">
        <f t="shared" si="127"/>
        <v>3.9370000000000003E-4</v>
      </c>
      <c r="AB990" s="25">
        <f t="shared" si="128"/>
        <v>0</v>
      </c>
      <c r="AC990" s="25">
        <v>0.01</v>
      </c>
      <c r="AD990" s="26">
        <v>9</v>
      </c>
      <c r="AE990" s="26" t="s">
        <v>273</v>
      </c>
      <c r="AN990" s="98" t="s">
        <v>204</v>
      </c>
    </row>
    <row r="991" spans="1:40">
      <c r="A991" s="17">
        <v>43444</v>
      </c>
      <c r="B991" s="18">
        <v>0.33333333333333298</v>
      </c>
      <c r="C991" s="18">
        <v>0.625</v>
      </c>
      <c r="D991" s="19">
        <v>0</v>
      </c>
      <c r="E991" s="19">
        <v>3</v>
      </c>
      <c r="F991" s="19">
        <v>3</v>
      </c>
      <c r="G991" s="5">
        <f>INDEX('Carta Psicrométrica'!B$3:AO$49,MATCH(datos!F991,'Carta Psicrométrica'!A$3:A$49,0),MATCH(datos!E991,'Carta Psicrométrica'!B$2:AO$2,0))</f>
        <v>49</v>
      </c>
      <c r="H991" s="20">
        <v>12</v>
      </c>
      <c r="I991" s="20">
        <v>1</v>
      </c>
      <c r="J991" s="6">
        <v>1030</v>
      </c>
      <c r="K991" s="6">
        <f t="shared" si="130"/>
        <v>772.5</v>
      </c>
      <c r="L991" s="21">
        <v>5</v>
      </c>
      <c r="M991" s="21">
        <v>5</v>
      </c>
      <c r="N991" s="21">
        <v>8</v>
      </c>
      <c r="O991" s="21">
        <v>10</v>
      </c>
      <c r="P991" s="21">
        <v>13</v>
      </c>
      <c r="Q991" s="22">
        <v>119</v>
      </c>
      <c r="R991" s="22">
        <v>118</v>
      </c>
      <c r="S991" s="23">
        <f t="shared" si="129"/>
        <v>1</v>
      </c>
      <c r="T991" s="22">
        <v>11</v>
      </c>
      <c r="U991" s="22">
        <v>8</v>
      </c>
      <c r="V991" s="24">
        <v>0</v>
      </c>
      <c r="W991" s="24" t="str">
        <f t="shared" si="131"/>
        <v>Calma</v>
      </c>
      <c r="X991" s="24" t="s">
        <v>56</v>
      </c>
      <c r="Y991" s="24">
        <f t="shared" si="132"/>
        <v>67.5</v>
      </c>
      <c r="Z991" s="25">
        <v>0</v>
      </c>
      <c r="AA991" s="25">
        <f t="shared" ref="AA991:AA1022" si="133">AC991*0.03937</f>
        <v>0</v>
      </c>
      <c r="AB991" s="25">
        <f t="shared" ref="AB991:AB1022" si="134">Z991*25.4</f>
        <v>0</v>
      </c>
      <c r="AC991" s="25">
        <v>0</v>
      </c>
      <c r="AD991" s="26">
        <v>3</v>
      </c>
      <c r="AE991" s="26" t="s">
        <v>103</v>
      </c>
      <c r="AN991" s="98" t="s">
        <v>204</v>
      </c>
    </row>
    <row r="992" spans="1:40">
      <c r="A992" s="17">
        <v>43445</v>
      </c>
      <c r="B992" s="18">
        <v>0.33333333333333298</v>
      </c>
      <c r="C992" s="18">
        <v>0.625</v>
      </c>
      <c r="D992" s="19">
        <v>6</v>
      </c>
      <c r="E992" s="19">
        <v>5</v>
      </c>
      <c r="F992" s="19">
        <v>8</v>
      </c>
      <c r="G992" s="5">
        <f>INDEX('Carta Psicrométrica'!B$3:AO$49,MATCH(datos!F992,'Carta Psicrométrica'!A$3:A$49,0),MATCH(datos!E992,'Carta Psicrométrica'!B$2:AO$2,0))</f>
        <v>33</v>
      </c>
      <c r="H992" s="20">
        <v>12</v>
      </c>
      <c r="I992" s="20">
        <v>2</v>
      </c>
      <c r="J992" s="6">
        <v>1032</v>
      </c>
      <c r="K992" s="6">
        <f t="shared" si="130"/>
        <v>774</v>
      </c>
      <c r="L992" s="21">
        <v>6</v>
      </c>
      <c r="M992" s="21">
        <v>5</v>
      </c>
      <c r="N992" s="21">
        <v>8</v>
      </c>
      <c r="O992" s="21">
        <v>9</v>
      </c>
      <c r="P992" s="21">
        <v>12</v>
      </c>
      <c r="Q992" s="22">
        <v>118</v>
      </c>
      <c r="R992" s="22">
        <v>116</v>
      </c>
      <c r="S992" s="23">
        <f t="shared" si="129"/>
        <v>2</v>
      </c>
      <c r="T992" s="22">
        <v>12</v>
      </c>
      <c r="U992" s="22">
        <v>9</v>
      </c>
      <c r="V992" s="24">
        <v>0</v>
      </c>
      <c r="W992" s="24" t="str">
        <f t="shared" si="131"/>
        <v>Calma</v>
      </c>
      <c r="X992" s="24" t="s">
        <v>64</v>
      </c>
      <c r="Y992" s="24">
        <f t="shared" si="132"/>
        <v>0</v>
      </c>
      <c r="Z992" s="25">
        <v>0</v>
      </c>
      <c r="AA992" s="25">
        <f t="shared" si="133"/>
        <v>0</v>
      </c>
      <c r="AB992" s="25">
        <f t="shared" si="134"/>
        <v>0</v>
      </c>
      <c r="AC992" s="25">
        <v>0</v>
      </c>
      <c r="AD992" s="26">
        <v>8</v>
      </c>
      <c r="AE992" s="26" t="s">
        <v>88</v>
      </c>
      <c r="AN992" s="98" t="s">
        <v>204</v>
      </c>
    </row>
    <row r="993" spans="1:40">
      <c r="A993" s="17">
        <v>43446</v>
      </c>
      <c r="B993" s="18">
        <v>0.33333333333333298</v>
      </c>
      <c r="C993" s="18">
        <v>0.625</v>
      </c>
      <c r="D993" s="19">
        <v>6</v>
      </c>
      <c r="E993" s="19">
        <v>6</v>
      </c>
      <c r="F993" s="19">
        <v>8</v>
      </c>
      <c r="G993" s="5">
        <f>INDEX('Carta Psicrométrica'!B$3:AO$49,MATCH(datos!F993,'Carta Psicrométrica'!A$3:A$49,0),MATCH(datos!E993,'Carta Psicrométrica'!B$2:AO$2,0))</f>
        <v>21</v>
      </c>
      <c r="H993" s="20">
        <v>15</v>
      </c>
      <c r="I993" s="20">
        <v>6</v>
      </c>
      <c r="J993" s="6">
        <v>1030</v>
      </c>
      <c r="K993" s="6">
        <f t="shared" si="130"/>
        <v>772.5</v>
      </c>
      <c r="L993" s="21">
        <v>7</v>
      </c>
      <c r="M993" s="21">
        <v>6</v>
      </c>
      <c r="N993" s="21">
        <v>9</v>
      </c>
      <c r="O993" s="21">
        <v>10</v>
      </c>
      <c r="P993" s="21">
        <v>12</v>
      </c>
      <c r="Q993" s="22">
        <v>116</v>
      </c>
      <c r="R993" s="22">
        <v>117</v>
      </c>
      <c r="S993" s="23">
        <f t="shared" si="129"/>
        <v>-1</v>
      </c>
      <c r="T993" s="22">
        <v>11</v>
      </c>
      <c r="U993" s="22">
        <v>5</v>
      </c>
      <c r="V993" s="24">
        <v>0</v>
      </c>
      <c r="W993" s="24" t="str">
        <f t="shared" si="131"/>
        <v>Calma</v>
      </c>
      <c r="X993" s="24" t="s">
        <v>67</v>
      </c>
      <c r="Y993" s="24">
        <f t="shared" si="132"/>
        <v>337.5</v>
      </c>
      <c r="Z993" s="25">
        <v>0</v>
      </c>
      <c r="AA993" s="25">
        <f t="shared" si="133"/>
        <v>0</v>
      </c>
      <c r="AB993" s="25">
        <f t="shared" si="134"/>
        <v>0</v>
      </c>
      <c r="AC993" s="25">
        <v>0</v>
      </c>
      <c r="AD993" s="26">
        <v>8</v>
      </c>
      <c r="AE993" s="26" t="s">
        <v>254</v>
      </c>
      <c r="AN993" s="98" t="s">
        <v>204</v>
      </c>
    </row>
    <row r="994" spans="1:40">
      <c r="A994" s="17">
        <v>43447</v>
      </c>
      <c r="B994" s="18">
        <v>0.33333333333333298</v>
      </c>
      <c r="C994" s="18">
        <v>0.625</v>
      </c>
      <c r="D994" s="19">
        <v>4</v>
      </c>
      <c r="E994" s="19">
        <v>2</v>
      </c>
      <c r="F994" s="19">
        <v>6</v>
      </c>
      <c r="G994" s="5">
        <f>INDEX('Carta Psicrométrica'!B$3:AO$49,MATCH(datos!F994,'Carta Psicrométrica'!A$3:A$49,0),MATCH(datos!E994,'Carta Psicrométrica'!B$2:AO$2,0))</f>
        <v>70</v>
      </c>
      <c r="H994" s="20">
        <v>12</v>
      </c>
      <c r="I994" s="20">
        <v>5</v>
      </c>
      <c r="J994" s="6">
        <v>1028</v>
      </c>
      <c r="K994" s="6">
        <f t="shared" si="130"/>
        <v>771</v>
      </c>
      <c r="L994" s="21">
        <v>6</v>
      </c>
      <c r="M994" s="21">
        <v>6</v>
      </c>
      <c r="N994" s="21">
        <v>8</v>
      </c>
      <c r="O994" s="21">
        <v>9</v>
      </c>
      <c r="P994" s="21">
        <v>11</v>
      </c>
      <c r="Q994" s="22">
        <v>117</v>
      </c>
      <c r="R994" s="22">
        <v>113</v>
      </c>
      <c r="S994" s="23">
        <f t="shared" si="129"/>
        <v>4</v>
      </c>
      <c r="T994" s="22">
        <v>10</v>
      </c>
      <c r="U994" s="22">
        <v>5</v>
      </c>
      <c r="V994" s="24">
        <v>2</v>
      </c>
      <c r="W994" s="24" t="str">
        <f t="shared" si="131"/>
        <v>Brisa Suave</v>
      </c>
      <c r="X994" s="24" t="s">
        <v>252</v>
      </c>
      <c r="Y994" s="24">
        <f t="shared" si="132"/>
        <v>270</v>
      </c>
      <c r="Z994" s="25">
        <v>0</v>
      </c>
      <c r="AA994" s="25">
        <f t="shared" si="133"/>
        <v>0</v>
      </c>
      <c r="AB994" s="25">
        <f t="shared" si="134"/>
        <v>0</v>
      </c>
      <c r="AC994" s="25">
        <v>0</v>
      </c>
      <c r="AD994" s="26">
        <v>0</v>
      </c>
      <c r="AN994" s="98" t="s">
        <v>204</v>
      </c>
    </row>
    <row r="995" spans="1:40">
      <c r="A995" s="17">
        <v>43448</v>
      </c>
      <c r="B995" s="18">
        <v>0.33333333333333298</v>
      </c>
      <c r="C995" s="18">
        <v>0.625</v>
      </c>
      <c r="D995" s="19">
        <v>-1</v>
      </c>
      <c r="E995" s="19">
        <v>-1</v>
      </c>
      <c r="F995" s="19">
        <v>1</v>
      </c>
      <c r="G995" s="5" t="e">
        <f>INDEX('Carta Psicrométrica'!B$3:AO$49,MATCH(datos!F995,'Carta Psicrométrica'!A$3:A$49,0),MATCH(datos!E995,'Carta Psicrométrica'!B$2:AO$2,0))</f>
        <v>#N/A</v>
      </c>
      <c r="H995" s="20">
        <v>10</v>
      </c>
      <c r="I995" s="20">
        <v>4</v>
      </c>
      <c r="J995" s="6">
        <v>1033</v>
      </c>
      <c r="K995" s="6">
        <f t="shared" si="130"/>
        <v>774.75</v>
      </c>
      <c r="L995" s="21">
        <v>3</v>
      </c>
      <c r="M995" s="21">
        <v>4</v>
      </c>
      <c r="N995" s="21">
        <v>6</v>
      </c>
      <c r="O995" s="21">
        <v>9</v>
      </c>
      <c r="P995" s="21">
        <v>11</v>
      </c>
      <c r="Q995" s="22">
        <v>113</v>
      </c>
      <c r="R995" s="22">
        <v>111</v>
      </c>
      <c r="S995" s="23">
        <f t="shared" si="129"/>
        <v>2</v>
      </c>
      <c r="T995" s="22">
        <v>6</v>
      </c>
      <c r="U995" s="22">
        <v>1</v>
      </c>
      <c r="V995" s="24">
        <v>0</v>
      </c>
      <c r="W995" s="24" t="str">
        <f t="shared" si="131"/>
        <v>Calma</v>
      </c>
      <c r="X995" s="24" t="s">
        <v>60</v>
      </c>
      <c r="Y995" s="24">
        <f t="shared" si="132"/>
        <v>292.5</v>
      </c>
      <c r="Z995" s="25">
        <v>0</v>
      </c>
      <c r="AA995" s="25">
        <f t="shared" si="133"/>
        <v>0</v>
      </c>
      <c r="AB995" s="25">
        <f t="shared" si="134"/>
        <v>0</v>
      </c>
      <c r="AC995" s="25">
        <v>0</v>
      </c>
      <c r="AD995" s="26">
        <v>0</v>
      </c>
      <c r="AN995" s="98" t="s">
        <v>204</v>
      </c>
    </row>
    <row r="996" spans="1:40">
      <c r="A996" s="17">
        <v>43449</v>
      </c>
      <c r="B996" s="18">
        <v>0.33333333333333298</v>
      </c>
      <c r="C996" s="18">
        <v>0.625</v>
      </c>
      <c r="D996" s="19">
        <v>-2</v>
      </c>
      <c r="E996" s="19">
        <v>-1</v>
      </c>
      <c r="F996" s="19">
        <v>1</v>
      </c>
      <c r="G996" s="5" t="e">
        <f>INDEX('Carta Psicrométrica'!B$3:AO$49,MATCH(datos!F996,'Carta Psicrométrica'!A$3:A$49,0),MATCH(datos!E996,'Carta Psicrométrica'!B$2:AO$2,0))</f>
        <v>#N/A</v>
      </c>
      <c r="H996" s="20">
        <v>12</v>
      </c>
      <c r="I996" s="20">
        <v>4</v>
      </c>
      <c r="J996" s="6">
        <v>1035</v>
      </c>
      <c r="K996" s="6">
        <f t="shared" si="130"/>
        <v>776.25</v>
      </c>
      <c r="L996" s="21">
        <v>3</v>
      </c>
      <c r="M996" s="21">
        <v>3</v>
      </c>
      <c r="N996" s="21">
        <v>6</v>
      </c>
      <c r="O996" s="21">
        <v>8</v>
      </c>
      <c r="P996" s="21">
        <v>11</v>
      </c>
      <c r="Q996" s="22">
        <v>111</v>
      </c>
      <c r="R996" s="22">
        <v>112</v>
      </c>
      <c r="S996" s="23">
        <f t="shared" si="129"/>
        <v>-1</v>
      </c>
      <c r="T996" s="22">
        <v>4</v>
      </c>
      <c r="U996" s="22">
        <v>0</v>
      </c>
      <c r="V996" s="24">
        <v>0</v>
      </c>
      <c r="W996" s="24" t="str">
        <f t="shared" si="131"/>
        <v>Calma</v>
      </c>
      <c r="X996" s="24" t="s">
        <v>60</v>
      </c>
      <c r="Y996" s="24">
        <f t="shared" si="132"/>
        <v>292.5</v>
      </c>
      <c r="Z996" s="25">
        <v>0</v>
      </c>
      <c r="AA996" s="25">
        <f t="shared" si="133"/>
        <v>0</v>
      </c>
      <c r="AB996" s="25">
        <f t="shared" si="134"/>
        <v>0</v>
      </c>
      <c r="AC996" s="25">
        <v>0</v>
      </c>
      <c r="AD996" s="26">
        <v>1</v>
      </c>
      <c r="AE996" s="26" t="s">
        <v>102</v>
      </c>
      <c r="AN996" s="98" t="s">
        <v>204</v>
      </c>
    </row>
    <row r="997" spans="1:40">
      <c r="A997" s="17">
        <v>43450</v>
      </c>
      <c r="B997" s="18">
        <v>0.33333333333333298</v>
      </c>
      <c r="C997" s="18">
        <v>0.625</v>
      </c>
      <c r="D997" s="19">
        <v>7</v>
      </c>
      <c r="E997" s="19">
        <v>5</v>
      </c>
      <c r="F997" s="19">
        <v>9</v>
      </c>
      <c r="G997" s="5">
        <f>INDEX('Carta Psicrométrica'!B$3:AO$49,MATCH(datos!F997,'Carta Psicrométrica'!A$3:A$49,0),MATCH(datos!E997,'Carta Psicrométrica'!B$2:AO$2,0))</f>
        <v>36</v>
      </c>
      <c r="H997" s="20">
        <v>13</v>
      </c>
      <c r="I997" s="20">
        <v>0</v>
      </c>
      <c r="J997" s="6">
        <v>1034</v>
      </c>
      <c r="K997" s="6">
        <f t="shared" si="130"/>
        <v>775.5</v>
      </c>
      <c r="L997" s="21">
        <v>5</v>
      </c>
      <c r="M997" s="21">
        <v>4</v>
      </c>
      <c r="N997" s="21">
        <v>7</v>
      </c>
      <c r="O997" s="21">
        <v>8</v>
      </c>
      <c r="P997" s="21">
        <v>11</v>
      </c>
      <c r="Q997" s="22">
        <v>112</v>
      </c>
      <c r="R997" s="22">
        <v>108</v>
      </c>
      <c r="S997" s="23">
        <f t="shared" si="129"/>
        <v>4</v>
      </c>
      <c r="T997" s="22">
        <v>6</v>
      </c>
      <c r="U997" s="22">
        <v>4</v>
      </c>
      <c r="V997" s="24">
        <v>0</v>
      </c>
      <c r="W997" s="24" t="str">
        <f t="shared" si="131"/>
        <v>Calma</v>
      </c>
      <c r="X997" s="24" t="s">
        <v>47</v>
      </c>
      <c r="Y997" s="24">
        <f t="shared" si="132"/>
        <v>315</v>
      </c>
      <c r="Z997" s="25">
        <v>0</v>
      </c>
      <c r="AA997" s="25">
        <f t="shared" si="133"/>
        <v>0</v>
      </c>
      <c r="AB997" s="25">
        <f t="shared" si="134"/>
        <v>0</v>
      </c>
      <c r="AC997" s="25">
        <v>0</v>
      </c>
      <c r="AD997" s="26">
        <v>8</v>
      </c>
      <c r="AE997" s="26" t="s">
        <v>83</v>
      </c>
      <c r="AN997" s="98" t="s">
        <v>204</v>
      </c>
    </row>
    <row r="998" spans="1:40">
      <c r="A998" s="17">
        <v>43451</v>
      </c>
      <c r="B998" s="18">
        <v>0.33333333333333298</v>
      </c>
      <c r="C998" s="18">
        <v>0.625</v>
      </c>
      <c r="D998" s="19">
        <v>8</v>
      </c>
      <c r="E998" s="19">
        <v>7</v>
      </c>
      <c r="F998" s="19">
        <v>10</v>
      </c>
      <c r="G998" s="5">
        <f>INDEX('Carta Psicrométrica'!B$3:AO$49,MATCH(datos!F998,'Carta Psicrométrica'!A$3:A$49,0),MATCH(datos!E998,'Carta Psicrométrica'!B$2:AO$2,0))</f>
        <v>16</v>
      </c>
      <c r="H998" s="20">
        <v>10</v>
      </c>
      <c r="I998" s="20">
        <v>8</v>
      </c>
      <c r="J998" s="6">
        <v>1032</v>
      </c>
      <c r="K998" s="6">
        <f t="shared" si="130"/>
        <v>774</v>
      </c>
      <c r="L998" s="21">
        <v>3</v>
      </c>
      <c r="M998" s="21">
        <v>5</v>
      </c>
      <c r="N998" s="21">
        <v>7</v>
      </c>
      <c r="O998" s="21">
        <v>8</v>
      </c>
      <c r="P998" s="21">
        <v>11</v>
      </c>
      <c r="Q998" s="22">
        <v>108</v>
      </c>
      <c r="R998" s="22">
        <v>108</v>
      </c>
      <c r="S998" s="23">
        <f t="shared" si="129"/>
        <v>0.50799999999999557</v>
      </c>
      <c r="T998" s="22">
        <v>9</v>
      </c>
      <c r="U998" s="22">
        <v>6</v>
      </c>
      <c r="V998" s="24">
        <v>3</v>
      </c>
      <c r="W998" s="24" t="str">
        <f t="shared" si="131"/>
        <v>Brisa Leve</v>
      </c>
      <c r="X998" s="24" t="s">
        <v>64</v>
      </c>
      <c r="Y998" s="24">
        <f t="shared" si="132"/>
        <v>0</v>
      </c>
      <c r="Z998" s="25">
        <v>0.02</v>
      </c>
      <c r="AA998" s="25">
        <f t="shared" si="133"/>
        <v>0</v>
      </c>
      <c r="AB998" s="25">
        <f t="shared" si="134"/>
        <v>0.50800000000000001</v>
      </c>
      <c r="AC998" s="25">
        <v>0</v>
      </c>
      <c r="AD998" s="26">
        <v>8</v>
      </c>
      <c r="AE998" s="26" t="s">
        <v>88</v>
      </c>
      <c r="AN998" s="98" t="s">
        <v>204</v>
      </c>
    </row>
    <row r="999" spans="1:40">
      <c r="A999" s="17">
        <v>43452</v>
      </c>
      <c r="B999" s="18">
        <v>0.33333333333333298</v>
      </c>
      <c r="C999" s="18">
        <v>0.625</v>
      </c>
      <c r="D999" s="19">
        <v>7</v>
      </c>
      <c r="E999" s="19">
        <v>8</v>
      </c>
      <c r="F999" s="19">
        <v>9</v>
      </c>
      <c r="G999" s="5">
        <f>INDEX('Carta Psicrométrica'!B$3:AO$49,MATCH(datos!F999,'Carta Psicrométrica'!A$3:A$49,0),MATCH(datos!E999,'Carta Psicrométrica'!B$2:AO$2,0))</f>
        <v>1</v>
      </c>
      <c r="H999" s="20">
        <v>10</v>
      </c>
      <c r="I999" s="20">
        <v>8</v>
      </c>
      <c r="J999" s="6">
        <v>1030</v>
      </c>
      <c r="K999" s="6">
        <f t="shared" si="130"/>
        <v>772.5</v>
      </c>
      <c r="L999" s="21">
        <v>8</v>
      </c>
      <c r="M999" s="21">
        <v>6</v>
      </c>
      <c r="N999" s="21">
        <v>9</v>
      </c>
      <c r="O999" s="21">
        <v>9</v>
      </c>
      <c r="P999" s="21">
        <v>11</v>
      </c>
      <c r="Q999" s="22">
        <v>108</v>
      </c>
      <c r="R999" s="22">
        <v>113</v>
      </c>
      <c r="S999" s="23">
        <f t="shared" si="129"/>
        <v>1.6039999999999992</v>
      </c>
      <c r="T999" s="22">
        <v>11</v>
      </c>
      <c r="U999" s="22">
        <v>7</v>
      </c>
      <c r="V999" s="24">
        <v>2</v>
      </c>
      <c r="W999" s="24" t="str">
        <f t="shared" si="131"/>
        <v>Brisa Suave</v>
      </c>
      <c r="X999" s="24" t="s">
        <v>49</v>
      </c>
      <c r="Y999" s="24">
        <f t="shared" si="132"/>
        <v>247.5</v>
      </c>
      <c r="Z999" s="25">
        <v>0.26</v>
      </c>
      <c r="AA999" s="25">
        <f t="shared" si="133"/>
        <v>9.8425000000000012E-2</v>
      </c>
      <c r="AB999" s="25">
        <f t="shared" si="134"/>
        <v>6.6040000000000001</v>
      </c>
      <c r="AC999" s="25">
        <v>2.5</v>
      </c>
      <c r="AD999" s="26">
        <v>8</v>
      </c>
      <c r="AE999" s="26" t="s">
        <v>134</v>
      </c>
      <c r="AN999" s="98" t="s">
        <v>204</v>
      </c>
    </row>
    <row r="1000" spans="1:40">
      <c r="A1000" s="17">
        <v>43453</v>
      </c>
      <c r="B1000" s="18">
        <v>0.33333333333333298</v>
      </c>
      <c r="C1000" s="18">
        <v>0.625</v>
      </c>
      <c r="D1000" s="19">
        <v>5</v>
      </c>
      <c r="E1000" s="19">
        <v>5</v>
      </c>
      <c r="F1000" s="19">
        <v>7</v>
      </c>
      <c r="G1000" s="5">
        <f>INDEX('Carta Psicrométrica'!B$3:AO$49,MATCH(datos!F1000,'Carta Psicrométrica'!A$3:A$49,0),MATCH(datos!E1000,'Carta Psicrométrica'!B$2:AO$2,0))</f>
        <v>30</v>
      </c>
      <c r="H1000" s="20">
        <v>14</v>
      </c>
      <c r="I1000" s="20">
        <v>6</v>
      </c>
      <c r="J1000" s="6">
        <v>1026</v>
      </c>
      <c r="K1000" s="6">
        <f t="shared" si="130"/>
        <v>769.5</v>
      </c>
      <c r="L1000" s="21">
        <v>6</v>
      </c>
      <c r="M1000" s="21">
        <v>6</v>
      </c>
      <c r="N1000" s="21">
        <v>8</v>
      </c>
      <c r="O1000" s="21">
        <v>9</v>
      </c>
      <c r="P1000" s="21">
        <v>11</v>
      </c>
      <c r="Q1000" s="22">
        <v>113</v>
      </c>
      <c r="R1000" s="22">
        <v>110</v>
      </c>
      <c r="S1000" s="23">
        <f t="shared" si="129"/>
        <v>3.2540000000000049</v>
      </c>
      <c r="T1000" s="22">
        <v>10</v>
      </c>
      <c r="U1000" s="22">
        <v>5</v>
      </c>
      <c r="V1000" s="24">
        <v>3</v>
      </c>
      <c r="W1000" s="24" t="str">
        <f t="shared" si="131"/>
        <v>Brisa Leve</v>
      </c>
      <c r="X1000" s="24" t="s">
        <v>49</v>
      </c>
      <c r="Y1000" s="24">
        <f t="shared" si="132"/>
        <v>247.5</v>
      </c>
      <c r="Z1000" s="25">
        <v>0.01</v>
      </c>
      <c r="AA1000" s="25">
        <f t="shared" si="133"/>
        <v>0</v>
      </c>
      <c r="AB1000" s="25">
        <f t="shared" si="134"/>
        <v>0.254</v>
      </c>
      <c r="AD1000" s="26">
        <v>0</v>
      </c>
      <c r="AN1000" s="98" t="s">
        <v>204</v>
      </c>
    </row>
    <row r="1001" spans="1:40">
      <c r="A1001" s="17">
        <v>43454</v>
      </c>
      <c r="B1001" s="18">
        <v>0.33333333333333298</v>
      </c>
      <c r="C1001" s="18">
        <v>0.625</v>
      </c>
      <c r="D1001" s="19">
        <v>2</v>
      </c>
      <c r="E1001" s="19">
        <v>3</v>
      </c>
      <c r="F1001" s="19">
        <v>5</v>
      </c>
      <c r="G1001" s="5">
        <f>INDEX('Carta Psicrométrica'!B$3:AO$49,MATCH(datos!F1001,'Carta Psicrométrica'!A$3:A$49,0),MATCH(datos!E1001,'Carta Psicrométrica'!B$2:AO$2,0))</f>
        <v>53</v>
      </c>
      <c r="H1001" s="20">
        <v>17</v>
      </c>
      <c r="I1001" s="20">
        <v>3</v>
      </c>
      <c r="J1001" s="6">
        <v>1030</v>
      </c>
      <c r="K1001" s="6">
        <f t="shared" si="130"/>
        <v>772.5</v>
      </c>
      <c r="L1001" s="21">
        <v>5</v>
      </c>
      <c r="M1001" s="21">
        <v>5</v>
      </c>
      <c r="N1001" s="21">
        <v>8</v>
      </c>
      <c r="O1001" s="21">
        <v>9</v>
      </c>
      <c r="P1001" s="21">
        <v>11</v>
      </c>
      <c r="Q1001" s="22">
        <v>110</v>
      </c>
      <c r="R1001" s="22">
        <v>108</v>
      </c>
      <c r="S1001" s="23">
        <f t="shared" si="129"/>
        <v>2</v>
      </c>
      <c r="T1001" s="22">
        <v>8</v>
      </c>
      <c r="U1001" s="22">
        <v>5</v>
      </c>
      <c r="V1001" s="24">
        <v>0</v>
      </c>
      <c r="W1001" s="24" t="str">
        <f t="shared" si="131"/>
        <v>Calma</v>
      </c>
      <c r="X1001" s="24" t="s">
        <v>60</v>
      </c>
      <c r="Y1001" s="24">
        <f t="shared" si="132"/>
        <v>292.5</v>
      </c>
      <c r="Z1001" s="25">
        <v>0</v>
      </c>
      <c r="AA1001" s="25">
        <f t="shared" si="133"/>
        <v>0</v>
      </c>
      <c r="AB1001" s="25">
        <f t="shared" si="134"/>
        <v>0</v>
      </c>
      <c r="AC1001" s="25">
        <v>0</v>
      </c>
      <c r="AD1001" s="26">
        <v>0</v>
      </c>
      <c r="AN1001" s="98" t="s">
        <v>204</v>
      </c>
    </row>
    <row r="1002" spans="1:40">
      <c r="A1002" s="17">
        <v>43455</v>
      </c>
      <c r="B1002" s="18">
        <v>0.33333333333333298</v>
      </c>
      <c r="C1002" s="18">
        <v>0.625</v>
      </c>
      <c r="D1002" s="19">
        <v>0</v>
      </c>
      <c r="E1002" s="19">
        <v>2</v>
      </c>
      <c r="F1002" s="19">
        <v>3</v>
      </c>
      <c r="G1002" s="5">
        <f>INDEX('Carta Psicrométrica'!B$3:AO$49,MATCH(datos!F1002,'Carta Psicrométrica'!A$3:A$49,0),MATCH(datos!E1002,'Carta Psicrométrica'!B$2:AO$2,0))</f>
        <v>65</v>
      </c>
      <c r="H1002" s="20">
        <v>14</v>
      </c>
      <c r="I1002" s="20">
        <v>1</v>
      </c>
      <c r="J1002" s="6">
        <v>1031</v>
      </c>
      <c r="K1002" s="6">
        <v>779</v>
      </c>
      <c r="L1002" s="21">
        <v>4</v>
      </c>
      <c r="M1002" s="21">
        <v>4</v>
      </c>
      <c r="N1002" s="21">
        <v>7</v>
      </c>
      <c r="O1002" s="21">
        <v>9</v>
      </c>
      <c r="P1002" s="21">
        <v>11</v>
      </c>
      <c r="Q1002" s="22">
        <v>108</v>
      </c>
      <c r="R1002" s="22">
        <v>109</v>
      </c>
      <c r="S1002" s="23">
        <f t="shared" si="129"/>
        <v>-1</v>
      </c>
      <c r="T1002" s="22">
        <v>5</v>
      </c>
      <c r="U1002" s="22">
        <v>2</v>
      </c>
      <c r="V1002" s="24">
        <v>0</v>
      </c>
      <c r="W1002" s="24" t="str">
        <f t="shared" si="131"/>
        <v>Calma</v>
      </c>
      <c r="X1002" s="24" t="s">
        <v>47</v>
      </c>
      <c r="Y1002" s="24">
        <f t="shared" si="132"/>
        <v>315</v>
      </c>
      <c r="Z1002" s="25">
        <v>0</v>
      </c>
      <c r="AA1002" s="25">
        <f t="shared" si="133"/>
        <v>0</v>
      </c>
      <c r="AB1002" s="25">
        <f t="shared" si="134"/>
        <v>0</v>
      </c>
      <c r="AC1002" s="25">
        <v>0</v>
      </c>
      <c r="AD1002" s="26">
        <v>1</v>
      </c>
      <c r="AE1002" s="26" t="s">
        <v>70</v>
      </c>
      <c r="AN1002" s="98" t="s">
        <v>204</v>
      </c>
    </row>
    <row r="1003" spans="1:40">
      <c r="A1003" s="17">
        <v>43456</v>
      </c>
      <c r="B1003" s="18">
        <v>0.33333333333333298</v>
      </c>
      <c r="C1003" s="18">
        <v>0.625</v>
      </c>
      <c r="D1003" s="19">
        <v>6</v>
      </c>
      <c r="E1003" s="19">
        <v>6</v>
      </c>
      <c r="F1003" s="19">
        <v>9</v>
      </c>
      <c r="G1003" s="5">
        <f>INDEX('Carta Psicrométrica'!B$3:AO$49,MATCH(datos!F1003,'Carta Psicrométrica'!A$3:A$49,0),MATCH(datos!E1003,'Carta Psicrométrica'!B$2:AO$2,0))</f>
        <v>24</v>
      </c>
      <c r="H1003" s="20">
        <v>16</v>
      </c>
      <c r="I1003" s="20">
        <v>2</v>
      </c>
      <c r="J1003" s="6">
        <v>1026</v>
      </c>
      <c r="K1003" s="6">
        <f>J1003*0.75</f>
        <v>769.5</v>
      </c>
      <c r="L1003" s="21">
        <v>5</v>
      </c>
      <c r="M1003" s="21">
        <v>5</v>
      </c>
      <c r="N1003" s="21">
        <v>7</v>
      </c>
      <c r="O1003" s="21">
        <v>8</v>
      </c>
      <c r="P1003" s="21">
        <v>11</v>
      </c>
      <c r="Q1003" s="22">
        <v>106</v>
      </c>
      <c r="R1003" s="22">
        <v>103</v>
      </c>
      <c r="S1003" s="23">
        <f t="shared" ref="S1003:S1034" si="135">IF(AB1003=0,Q1003-R1003,Q1003-(R1003-AB1003))</f>
        <v>3</v>
      </c>
      <c r="T1003" s="22">
        <v>8</v>
      </c>
      <c r="U1003" s="22">
        <v>4</v>
      </c>
      <c r="V1003" s="24">
        <v>0</v>
      </c>
      <c r="W1003" s="24" t="str">
        <f t="shared" si="131"/>
        <v>Calma</v>
      </c>
      <c r="X1003" s="24" t="s">
        <v>58</v>
      </c>
      <c r="Y1003" s="24">
        <f t="shared" si="132"/>
        <v>270</v>
      </c>
      <c r="Z1003" s="25">
        <v>0</v>
      </c>
      <c r="AA1003" s="25">
        <f t="shared" si="133"/>
        <v>0</v>
      </c>
      <c r="AB1003" s="25">
        <f t="shared" si="134"/>
        <v>0</v>
      </c>
      <c r="AC1003" s="25">
        <v>0</v>
      </c>
      <c r="AD1003" s="26">
        <v>8</v>
      </c>
      <c r="AE1003" s="26" t="s">
        <v>70</v>
      </c>
      <c r="AN1003" s="98" t="s">
        <v>204</v>
      </c>
    </row>
    <row r="1004" spans="1:40">
      <c r="A1004" s="17">
        <v>43457</v>
      </c>
      <c r="B1004" s="18">
        <v>0.33333333333333298</v>
      </c>
      <c r="C1004" s="18">
        <v>0.625</v>
      </c>
      <c r="D1004" s="19">
        <v>7</v>
      </c>
      <c r="E1004" s="19">
        <v>5</v>
      </c>
      <c r="F1004" s="19">
        <v>9</v>
      </c>
      <c r="G1004" s="5">
        <f>INDEX('Carta Psicrométrica'!B$3:AO$49,MATCH(datos!F1004,'Carta Psicrométrica'!A$3:A$49,0),MATCH(datos!E1004,'Carta Psicrométrica'!B$2:AO$2,0))</f>
        <v>36</v>
      </c>
      <c r="H1004" s="20">
        <v>20</v>
      </c>
      <c r="I1004" s="20">
        <v>7</v>
      </c>
      <c r="J1004" s="6">
        <v>1030</v>
      </c>
      <c r="K1004" s="6">
        <v>772</v>
      </c>
      <c r="L1004" s="21">
        <v>5</v>
      </c>
      <c r="M1004" s="21">
        <v>5</v>
      </c>
      <c r="N1004" s="21">
        <v>7</v>
      </c>
      <c r="O1004" s="21">
        <v>8</v>
      </c>
      <c r="P1004" s="21">
        <v>11</v>
      </c>
      <c r="Q1004" s="22">
        <v>103</v>
      </c>
      <c r="R1004" s="22">
        <v>102</v>
      </c>
      <c r="S1004" s="23">
        <f t="shared" si="135"/>
        <v>1</v>
      </c>
      <c r="T1004" s="22">
        <v>10</v>
      </c>
      <c r="U1004" s="22">
        <v>5</v>
      </c>
      <c r="V1004" s="24">
        <v>1</v>
      </c>
      <c r="W1004" s="24" t="str">
        <f t="shared" si="131"/>
        <v>Ventolina</v>
      </c>
      <c r="X1004" s="24" t="s">
        <v>67</v>
      </c>
      <c r="Y1004" s="24">
        <f t="shared" si="132"/>
        <v>337.5</v>
      </c>
      <c r="Z1004" s="25">
        <v>0</v>
      </c>
      <c r="AA1004" s="25">
        <f t="shared" si="133"/>
        <v>0</v>
      </c>
      <c r="AB1004" s="25">
        <f t="shared" si="134"/>
        <v>0</v>
      </c>
      <c r="AC1004" s="25">
        <v>0</v>
      </c>
      <c r="AD1004" s="26">
        <v>0</v>
      </c>
      <c r="AN1004" s="98" t="s">
        <v>204</v>
      </c>
    </row>
    <row r="1005" spans="1:40">
      <c r="A1005" s="17">
        <v>43458</v>
      </c>
      <c r="B1005" s="18">
        <v>0.33333333333333298</v>
      </c>
      <c r="C1005" s="18">
        <v>0.625</v>
      </c>
      <c r="D1005" s="19">
        <v>1</v>
      </c>
      <c r="E1005" s="19">
        <v>3</v>
      </c>
      <c r="F1005" s="19">
        <v>4</v>
      </c>
      <c r="G1005" s="5">
        <f>INDEX('Carta Psicrométrica'!B$3:AO$49,MATCH(datos!F1005,'Carta Psicrométrica'!A$3:A$49,0),MATCH(datos!E1005,'Carta Psicrométrica'!B$2:AO$2,0))</f>
        <v>51</v>
      </c>
      <c r="H1005" s="20">
        <v>10</v>
      </c>
      <c r="I1005" s="20">
        <v>1</v>
      </c>
      <c r="J1005" s="6">
        <v>1030</v>
      </c>
      <c r="K1005" s="6">
        <f t="shared" ref="K1005:K1036" si="136">J1005*0.75</f>
        <v>772.5</v>
      </c>
      <c r="L1005" s="21">
        <v>4</v>
      </c>
      <c r="M1005" s="21">
        <v>4</v>
      </c>
      <c r="N1005" s="21">
        <v>6</v>
      </c>
      <c r="O1005" s="21">
        <v>8</v>
      </c>
      <c r="P1005" s="21">
        <v>11</v>
      </c>
      <c r="Q1005" s="22">
        <v>102</v>
      </c>
      <c r="R1005" s="22">
        <v>100</v>
      </c>
      <c r="S1005" s="23">
        <f t="shared" si="135"/>
        <v>2</v>
      </c>
      <c r="T1005" s="22">
        <v>7</v>
      </c>
      <c r="U1005" s="22">
        <v>4</v>
      </c>
      <c r="V1005" s="24">
        <v>0</v>
      </c>
      <c r="W1005" s="24" t="str">
        <f t="shared" si="131"/>
        <v>Calma</v>
      </c>
      <c r="X1005" s="24" t="s">
        <v>67</v>
      </c>
      <c r="Y1005" s="24">
        <f t="shared" si="132"/>
        <v>337.5</v>
      </c>
      <c r="Z1005" s="25">
        <v>0</v>
      </c>
      <c r="AA1005" s="25">
        <f t="shared" si="133"/>
        <v>0</v>
      </c>
      <c r="AB1005" s="25">
        <f t="shared" si="134"/>
        <v>0</v>
      </c>
      <c r="AC1005" s="25">
        <v>0</v>
      </c>
      <c r="AD1005" s="26">
        <v>0</v>
      </c>
      <c r="AN1005" s="98" t="s">
        <v>204</v>
      </c>
    </row>
    <row r="1006" spans="1:40">
      <c r="A1006" s="17">
        <v>43459</v>
      </c>
      <c r="B1006" s="18">
        <v>0.33333333333333298</v>
      </c>
      <c r="C1006" s="18">
        <v>0.625</v>
      </c>
      <c r="D1006" s="19">
        <v>2</v>
      </c>
      <c r="E1006" s="19">
        <v>4</v>
      </c>
      <c r="F1006" s="19">
        <v>5</v>
      </c>
      <c r="G1006" s="5">
        <f>INDEX('Carta Psicrométrica'!B$3:AO$49,MATCH(datos!F1006,'Carta Psicrométrica'!A$3:A$49,0),MATCH(datos!E1006,'Carta Psicrométrica'!B$2:AO$2,0))</f>
        <v>38</v>
      </c>
      <c r="H1006" s="20">
        <v>18</v>
      </c>
      <c r="I1006" s="20">
        <v>2</v>
      </c>
      <c r="J1006" s="6">
        <v>1026</v>
      </c>
      <c r="K1006" s="6">
        <f t="shared" si="136"/>
        <v>769.5</v>
      </c>
      <c r="L1006" s="21">
        <v>4</v>
      </c>
      <c r="M1006" s="21">
        <v>4</v>
      </c>
      <c r="N1006" s="21">
        <v>7</v>
      </c>
      <c r="O1006" s="21">
        <v>8</v>
      </c>
      <c r="P1006" s="21">
        <v>11</v>
      </c>
      <c r="Q1006" s="22">
        <v>100</v>
      </c>
      <c r="R1006" s="22">
        <v>99</v>
      </c>
      <c r="S1006" s="23">
        <f t="shared" si="135"/>
        <v>1</v>
      </c>
      <c r="T1006" s="22">
        <v>7</v>
      </c>
      <c r="U1006" s="22">
        <v>3</v>
      </c>
      <c r="V1006" s="24">
        <v>0</v>
      </c>
      <c r="W1006" s="24" t="str">
        <f t="shared" si="131"/>
        <v>Calma</v>
      </c>
      <c r="X1006" s="24" t="s">
        <v>47</v>
      </c>
      <c r="Y1006" s="24">
        <f t="shared" si="132"/>
        <v>315</v>
      </c>
      <c r="Z1006" s="25">
        <v>0</v>
      </c>
      <c r="AA1006" s="25">
        <f t="shared" si="133"/>
        <v>0</v>
      </c>
      <c r="AB1006" s="25">
        <f t="shared" si="134"/>
        <v>0</v>
      </c>
      <c r="AC1006" s="25">
        <v>0</v>
      </c>
      <c r="AD1006" s="26">
        <v>8</v>
      </c>
      <c r="AE1006" s="26" t="s">
        <v>74</v>
      </c>
      <c r="AN1006" s="98" t="s">
        <v>204</v>
      </c>
    </row>
    <row r="1007" spans="1:40">
      <c r="A1007" s="17">
        <v>43460</v>
      </c>
      <c r="B1007" s="18">
        <v>0.33333333333333298</v>
      </c>
      <c r="C1007" s="18">
        <v>0.625</v>
      </c>
      <c r="D1007" s="19">
        <v>7</v>
      </c>
      <c r="E1007" s="19">
        <v>8</v>
      </c>
      <c r="F1007" s="19">
        <v>9</v>
      </c>
      <c r="G1007" s="5">
        <f>INDEX('Carta Psicrométrica'!B$3:AO$49,MATCH(datos!F1007,'Carta Psicrométrica'!A$3:A$49,0),MATCH(datos!E1007,'Carta Psicrométrica'!B$2:AO$2,0))</f>
        <v>1</v>
      </c>
      <c r="H1007" s="20">
        <v>17</v>
      </c>
      <c r="I1007" s="20">
        <v>4</v>
      </c>
      <c r="J1007" s="6">
        <v>1025</v>
      </c>
      <c r="K1007" s="6">
        <f t="shared" si="136"/>
        <v>768.75</v>
      </c>
      <c r="L1007" s="21">
        <v>6</v>
      </c>
      <c r="M1007" s="21">
        <v>5</v>
      </c>
      <c r="N1007" s="21">
        <v>7</v>
      </c>
      <c r="O1007" s="21">
        <v>9</v>
      </c>
      <c r="P1007" s="21">
        <v>12</v>
      </c>
      <c r="Q1007" s="22">
        <v>99</v>
      </c>
      <c r="R1007" s="22">
        <v>100</v>
      </c>
      <c r="S1007" s="23">
        <f t="shared" si="135"/>
        <v>1.6000000000005343E-2</v>
      </c>
      <c r="T1007" s="22">
        <v>10</v>
      </c>
      <c r="U1007" s="22">
        <v>4</v>
      </c>
      <c r="V1007" s="24">
        <v>0</v>
      </c>
      <c r="W1007" s="24" t="str">
        <f t="shared" si="131"/>
        <v>Calma</v>
      </c>
      <c r="X1007" s="24" t="s">
        <v>49</v>
      </c>
      <c r="Y1007" s="24">
        <f t="shared" si="132"/>
        <v>247.5</v>
      </c>
      <c r="Z1007" s="25">
        <v>0.04</v>
      </c>
      <c r="AA1007" s="25">
        <f t="shared" si="133"/>
        <v>9.8425000000000006E-3</v>
      </c>
      <c r="AB1007" s="25">
        <f t="shared" si="134"/>
        <v>1.016</v>
      </c>
      <c r="AC1007" s="25">
        <v>0.25</v>
      </c>
      <c r="AD1007" s="26">
        <v>8</v>
      </c>
      <c r="AE1007" s="26" t="s">
        <v>83</v>
      </c>
      <c r="AN1007" s="98" t="s">
        <v>271</v>
      </c>
    </row>
    <row r="1008" spans="1:40">
      <c r="A1008" s="17">
        <v>43461</v>
      </c>
      <c r="B1008" s="18">
        <v>0.33333333333333298</v>
      </c>
      <c r="C1008" s="18">
        <v>0.625</v>
      </c>
      <c r="D1008" s="19">
        <v>4</v>
      </c>
      <c r="E1008" s="19">
        <v>4</v>
      </c>
      <c r="F1008" s="19">
        <v>6</v>
      </c>
      <c r="G1008" s="5">
        <f>INDEX('Carta Psicrométrica'!B$3:AO$49,MATCH(datos!F1008,'Carta Psicrométrica'!A$3:A$49,0),MATCH(datos!E1008,'Carta Psicrométrica'!B$2:AO$2,0))</f>
        <v>41</v>
      </c>
      <c r="H1008" s="20">
        <v>10</v>
      </c>
      <c r="I1008" s="20">
        <v>4</v>
      </c>
      <c r="J1008" s="6">
        <v>1024</v>
      </c>
      <c r="K1008" s="6">
        <f t="shared" si="136"/>
        <v>768</v>
      </c>
      <c r="L1008" s="21">
        <v>5</v>
      </c>
      <c r="M1008" s="21">
        <v>5</v>
      </c>
      <c r="N1008" s="21">
        <v>7</v>
      </c>
      <c r="O1008" s="21">
        <v>9</v>
      </c>
      <c r="P1008" s="21">
        <v>11</v>
      </c>
      <c r="Q1008" s="22">
        <v>100</v>
      </c>
      <c r="R1008" s="22">
        <v>99</v>
      </c>
      <c r="S1008" s="23">
        <f t="shared" si="135"/>
        <v>3.0319999999999965</v>
      </c>
      <c r="T1008" s="22">
        <v>9</v>
      </c>
      <c r="U1008" s="22">
        <v>3</v>
      </c>
      <c r="V1008" s="24">
        <v>1</v>
      </c>
      <c r="W1008" s="24" t="str">
        <f t="shared" si="131"/>
        <v>Ventolina</v>
      </c>
      <c r="X1008" s="24" t="s">
        <v>49</v>
      </c>
      <c r="Y1008" s="24">
        <f t="shared" si="132"/>
        <v>247.5</v>
      </c>
      <c r="Z1008" s="25">
        <v>0.08</v>
      </c>
      <c r="AA1008" s="25">
        <f t="shared" si="133"/>
        <v>2.32283E-2</v>
      </c>
      <c r="AB1008" s="25">
        <f t="shared" si="134"/>
        <v>2.032</v>
      </c>
      <c r="AC1008" s="25">
        <v>0.59</v>
      </c>
      <c r="AD1008" s="26">
        <v>5</v>
      </c>
      <c r="AE1008" s="26" t="s">
        <v>76</v>
      </c>
      <c r="AN1008" s="98" t="s">
        <v>271</v>
      </c>
    </row>
    <row r="1009" spans="1:40">
      <c r="A1009" s="17">
        <v>43462</v>
      </c>
      <c r="B1009" s="18">
        <v>0.33333333333333298</v>
      </c>
      <c r="C1009" s="18">
        <v>0.625</v>
      </c>
      <c r="D1009" s="19">
        <v>3</v>
      </c>
      <c r="E1009" s="19">
        <v>4</v>
      </c>
      <c r="F1009" s="19">
        <v>5</v>
      </c>
      <c r="G1009" s="5">
        <f>INDEX('Carta Psicrométrica'!B$3:AO$49,MATCH(datos!F1009,'Carta Psicrométrica'!A$3:A$49,0),MATCH(datos!E1009,'Carta Psicrométrica'!B$2:AO$2,0))</f>
        <v>38</v>
      </c>
      <c r="H1009" s="20">
        <v>11</v>
      </c>
      <c r="I1009" s="20">
        <v>1</v>
      </c>
      <c r="J1009" s="6">
        <v>1023</v>
      </c>
      <c r="K1009" s="6">
        <f t="shared" si="136"/>
        <v>767.25</v>
      </c>
      <c r="L1009" s="21">
        <v>4</v>
      </c>
      <c r="M1009" s="21">
        <v>4</v>
      </c>
      <c r="N1009" s="21">
        <v>6</v>
      </c>
      <c r="O1009" s="21">
        <v>7</v>
      </c>
      <c r="P1009" s="21">
        <v>10</v>
      </c>
      <c r="Q1009" s="22">
        <v>99</v>
      </c>
      <c r="R1009" s="22">
        <v>99</v>
      </c>
      <c r="S1009" s="23">
        <f t="shared" si="135"/>
        <v>0</v>
      </c>
      <c r="T1009" s="22">
        <v>5</v>
      </c>
      <c r="U1009" s="22">
        <v>3</v>
      </c>
      <c r="V1009" s="24">
        <v>0</v>
      </c>
      <c r="W1009" s="24" t="str">
        <f t="shared" si="131"/>
        <v>Calma</v>
      </c>
      <c r="X1009" s="24" t="s">
        <v>49</v>
      </c>
      <c r="Y1009" s="24">
        <f t="shared" si="132"/>
        <v>247.5</v>
      </c>
      <c r="Z1009" s="25">
        <v>0</v>
      </c>
      <c r="AA1009" s="25">
        <f t="shared" si="133"/>
        <v>3.9370000000000003E-4</v>
      </c>
      <c r="AB1009" s="25">
        <f t="shared" si="134"/>
        <v>0</v>
      </c>
      <c r="AC1009" s="25">
        <v>0.01</v>
      </c>
      <c r="AD1009" s="26">
        <v>8</v>
      </c>
      <c r="AE1009" s="26" t="s">
        <v>83</v>
      </c>
      <c r="AN1009" s="98" t="s">
        <v>204</v>
      </c>
    </row>
    <row r="1010" spans="1:40">
      <c r="A1010" s="17">
        <v>43463</v>
      </c>
      <c r="B1010" s="18">
        <v>0.33333333333333298</v>
      </c>
      <c r="C1010" s="18">
        <v>0.625</v>
      </c>
      <c r="D1010" s="19">
        <v>-3</v>
      </c>
      <c r="E1010" s="19">
        <v>0</v>
      </c>
      <c r="F1010" s="19">
        <v>0</v>
      </c>
      <c r="G1010" s="5" t="e">
        <f>INDEX('Carta Psicrométrica'!B$3:AO$49,MATCH(datos!F1010,'Carta Psicrométrica'!A$3:A$49,0),MATCH(datos!E1010,'Carta Psicrométrica'!B$2:AO$2,0))</f>
        <v>#N/A</v>
      </c>
      <c r="H1010" s="20">
        <v>6</v>
      </c>
      <c r="I1010" s="20">
        <v>-3</v>
      </c>
      <c r="J1010" s="6">
        <v>1030</v>
      </c>
      <c r="K1010" s="6">
        <f t="shared" si="136"/>
        <v>772.5</v>
      </c>
      <c r="L1010" s="21">
        <v>3</v>
      </c>
      <c r="M1010" s="21">
        <v>3</v>
      </c>
      <c r="N1010" s="21">
        <v>6</v>
      </c>
      <c r="O1010" s="21">
        <v>7</v>
      </c>
      <c r="P1010" s="21">
        <v>10</v>
      </c>
      <c r="Q1010" s="22">
        <v>110</v>
      </c>
      <c r="R1010" s="22">
        <v>111</v>
      </c>
      <c r="S1010" s="23">
        <f t="shared" si="135"/>
        <v>1.5400000000000063</v>
      </c>
      <c r="T1010" s="22">
        <v>5</v>
      </c>
      <c r="U1010" s="22">
        <v>1</v>
      </c>
      <c r="V1010" s="24">
        <v>1</v>
      </c>
      <c r="W1010" s="24" t="str">
        <f t="shared" si="131"/>
        <v>Ventolina</v>
      </c>
      <c r="X1010" s="24" t="s">
        <v>67</v>
      </c>
      <c r="Y1010" s="24">
        <f t="shared" si="132"/>
        <v>337.5</v>
      </c>
      <c r="Z1010" s="25">
        <v>0.1</v>
      </c>
      <c r="AA1010" s="25">
        <f t="shared" si="133"/>
        <v>1.9685000000000002E-3</v>
      </c>
      <c r="AB1010" s="25">
        <f t="shared" si="134"/>
        <v>2.54</v>
      </c>
      <c r="AC1010" s="25">
        <v>0.05</v>
      </c>
      <c r="AD1010" s="26">
        <v>8</v>
      </c>
      <c r="AE1010" s="26" t="s">
        <v>83</v>
      </c>
      <c r="AN1010" s="98" t="s">
        <v>204</v>
      </c>
    </row>
    <row r="1011" spans="1:40">
      <c r="A1011" s="17">
        <v>43464</v>
      </c>
      <c r="B1011" s="18">
        <v>0.33333333333333298</v>
      </c>
      <c r="C1011" s="18">
        <v>0.625</v>
      </c>
      <c r="D1011" s="19">
        <v>-4</v>
      </c>
      <c r="E1011" s="19">
        <v>-1</v>
      </c>
      <c r="F1011" s="19">
        <v>-2</v>
      </c>
      <c r="G1011" s="5" t="e">
        <f>INDEX('Carta Psicrométrica'!B$3:AO$49,MATCH(datos!F1011,'Carta Psicrométrica'!A$3:A$49,0),MATCH(datos!E1011,'Carta Psicrométrica'!B$2:AO$2,0))</f>
        <v>#N/A</v>
      </c>
      <c r="H1011" s="20">
        <v>2</v>
      </c>
      <c r="I1011" s="20">
        <v>1</v>
      </c>
      <c r="J1011" s="6">
        <v>1029</v>
      </c>
      <c r="K1011" s="6">
        <f t="shared" si="136"/>
        <v>771.75</v>
      </c>
      <c r="L1011" s="21">
        <v>3</v>
      </c>
      <c r="M1011" s="21">
        <v>3</v>
      </c>
      <c r="N1011" s="21">
        <v>6</v>
      </c>
      <c r="O1011" s="21">
        <v>7</v>
      </c>
      <c r="P1011" s="21">
        <v>10</v>
      </c>
      <c r="Q1011" s="22">
        <v>111</v>
      </c>
      <c r="R1011" s="22">
        <v>111</v>
      </c>
      <c r="S1011" s="23">
        <f t="shared" si="135"/>
        <v>0</v>
      </c>
      <c r="T1011" s="22">
        <v>1</v>
      </c>
      <c r="U1011" s="22">
        <v>0</v>
      </c>
      <c r="V1011" s="24">
        <v>0</v>
      </c>
      <c r="W1011" s="24" t="str">
        <f t="shared" si="131"/>
        <v>Calma</v>
      </c>
      <c r="X1011" s="24" t="s">
        <v>60</v>
      </c>
      <c r="Y1011" s="24">
        <f t="shared" si="132"/>
        <v>292.5</v>
      </c>
      <c r="Z1011" s="25">
        <v>0</v>
      </c>
      <c r="AA1011" s="25">
        <f t="shared" si="133"/>
        <v>0</v>
      </c>
      <c r="AB1011" s="25">
        <f t="shared" si="134"/>
        <v>0</v>
      </c>
      <c r="AC1011" s="25">
        <v>0</v>
      </c>
      <c r="AD1011" s="26">
        <v>8</v>
      </c>
      <c r="AE1011" s="26" t="s">
        <v>94</v>
      </c>
      <c r="AN1011" s="98" t="s">
        <v>204</v>
      </c>
    </row>
    <row r="1012" spans="1:40">
      <c r="A1012" s="17">
        <v>43465</v>
      </c>
      <c r="B1012" s="18">
        <v>0.33333333333333298</v>
      </c>
      <c r="C1012" s="18">
        <v>0.625</v>
      </c>
      <c r="D1012" s="19">
        <v>-1</v>
      </c>
      <c r="E1012" s="19">
        <v>1</v>
      </c>
      <c r="F1012" s="19">
        <v>2</v>
      </c>
      <c r="G1012" s="5">
        <f>INDEX('Carta Psicrométrica'!B$3:AO$49,MATCH(datos!F1012,'Carta Psicrométrica'!A$3:A$49,0),MATCH(datos!E1012,'Carta Psicrométrica'!B$2:AO$2,0))</f>
        <v>82</v>
      </c>
      <c r="H1012" s="20">
        <v>4</v>
      </c>
      <c r="I1012" s="20">
        <v>3</v>
      </c>
      <c r="J1012" s="6">
        <v>1026</v>
      </c>
      <c r="K1012" s="6">
        <f t="shared" si="136"/>
        <v>769.5</v>
      </c>
      <c r="L1012" s="21">
        <v>2</v>
      </c>
      <c r="M1012" s="21">
        <v>2</v>
      </c>
      <c r="N1012" s="21">
        <v>5</v>
      </c>
      <c r="O1012" s="21">
        <v>6</v>
      </c>
      <c r="P1012" s="21">
        <v>10</v>
      </c>
      <c r="Q1012" s="22">
        <v>111</v>
      </c>
      <c r="R1012" s="22">
        <v>110</v>
      </c>
      <c r="S1012" s="23">
        <f t="shared" si="135"/>
        <v>1</v>
      </c>
      <c r="T1012" s="22">
        <v>0</v>
      </c>
      <c r="U1012" s="22">
        <v>-1</v>
      </c>
      <c r="V1012" s="24">
        <v>0</v>
      </c>
      <c r="W1012" s="24" t="str">
        <f t="shared" si="131"/>
        <v>Calma</v>
      </c>
      <c r="X1012" s="24" t="s">
        <v>47</v>
      </c>
      <c r="Y1012" s="24">
        <f t="shared" si="132"/>
        <v>315</v>
      </c>
      <c r="Z1012" s="25">
        <v>0</v>
      </c>
      <c r="AA1012" s="25">
        <f t="shared" si="133"/>
        <v>0</v>
      </c>
      <c r="AB1012" s="25">
        <f t="shared" si="134"/>
        <v>0</v>
      </c>
      <c r="AC1012" s="25">
        <v>0</v>
      </c>
      <c r="AD1012" s="26">
        <v>0</v>
      </c>
      <c r="AN1012" s="98" t="s">
        <v>204</v>
      </c>
    </row>
    <row r="1013" spans="1:40">
      <c r="A1013" s="17">
        <v>43466</v>
      </c>
      <c r="B1013" s="18">
        <v>0.33333333333333298</v>
      </c>
      <c r="C1013" s="18">
        <v>0.625</v>
      </c>
      <c r="D1013" s="19">
        <v>-2</v>
      </c>
      <c r="E1013" s="19">
        <v>0</v>
      </c>
      <c r="F1013" s="19">
        <v>1</v>
      </c>
      <c r="G1013" s="5" t="e">
        <f>INDEX('Carta Psicrométrica'!B$3:AO$49,MATCH(datos!F1013,'Carta Psicrométrica'!A$3:A$49,0),MATCH(datos!E1013,'Carta Psicrométrica'!B$2:AO$2,0))</f>
        <v>#N/A</v>
      </c>
      <c r="H1013" s="20">
        <v>10</v>
      </c>
      <c r="I1013" s="20">
        <v>3</v>
      </c>
      <c r="J1013" s="6">
        <v>1026</v>
      </c>
      <c r="K1013" s="6">
        <f t="shared" si="136"/>
        <v>769.5</v>
      </c>
      <c r="L1013" s="21">
        <v>2</v>
      </c>
      <c r="M1013" s="21">
        <v>1</v>
      </c>
      <c r="N1013" s="21">
        <v>4</v>
      </c>
      <c r="O1013" s="21">
        <v>6</v>
      </c>
      <c r="P1013" s="21">
        <v>10</v>
      </c>
      <c r="Q1013" s="22">
        <v>110</v>
      </c>
      <c r="R1013" s="22">
        <v>111</v>
      </c>
      <c r="S1013" s="23">
        <f t="shared" si="135"/>
        <v>-1</v>
      </c>
      <c r="T1013" s="22">
        <v>1</v>
      </c>
      <c r="U1013" s="22">
        <v>0</v>
      </c>
      <c r="V1013" s="24">
        <v>1</v>
      </c>
      <c r="W1013" s="24" t="str">
        <f t="shared" si="131"/>
        <v>Ventolina</v>
      </c>
      <c r="X1013" s="24" t="s">
        <v>58</v>
      </c>
      <c r="Y1013" s="24">
        <f t="shared" si="132"/>
        <v>270</v>
      </c>
      <c r="Z1013" s="25">
        <v>0</v>
      </c>
      <c r="AA1013" s="25">
        <f t="shared" si="133"/>
        <v>0</v>
      </c>
      <c r="AB1013" s="25">
        <f t="shared" si="134"/>
        <v>0</v>
      </c>
      <c r="AC1013" s="25">
        <v>0</v>
      </c>
      <c r="AD1013" s="26">
        <v>0</v>
      </c>
      <c r="AN1013" s="98" t="s">
        <v>204</v>
      </c>
    </row>
    <row r="1014" spans="1:40">
      <c r="A1014" s="17">
        <v>43467</v>
      </c>
      <c r="B1014" s="18">
        <v>0.33333333333333298</v>
      </c>
      <c r="C1014" s="18">
        <v>0.625</v>
      </c>
      <c r="D1014" s="19">
        <v>-3</v>
      </c>
      <c r="E1014" s="19">
        <v>-1</v>
      </c>
      <c r="F1014" s="19">
        <v>-1</v>
      </c>
      <c r="G1014" s="5" t="e">
        <f>INDEX('Carta Psicrométrica'!B$3:AO$49,MATCH(datos!F1014,'Carta Psicrométrica'!A$3:A$49,0),MATCH(datos!E1014,'Carta Psicrométrica'!B$2:AO$2,0))</f>
        <v>#N/A</v>
      </c>
      <c r="H1014" s="20">
        <v>9</v>
      </c>
      <c r="I1014" s="20">
        <v>-4</v>
      </c>
      <c r="J1014" s="6">
        <v>1027</v>
      </c>
      <c r="K1014" s="6">
        <f t="shared" si="136"/>
        <v>770.25</v>
      </c>
      <c r="L1014" s="21">
        <v>1</v>
      </c>
      <c r="M1014" s="21">
        <v>1</v>
      </c>
      <c r="N1014" s="21">
        <v>4</v>
      </c>
      <c r="O1014" s="21">
        <v>6</v>
      </c>
      <c r="P1014" s="21">
        <v>10</v>
      </c>
      <c r="Q1014" s="22">
        <v>111</v>
      </c>
      <c r="R1014" s="22">
        <v>116</v>
      </c>
      <c r="S1014" s="23">
        <f t="shared" si="135"/>
        <v>-5</v>
      </c>
      <c r="T1014" s="22">
        <v>2</v>
      </c>
      <c r="U1014" s="22">
        <v>0</v>
      </c>
      <c r="V1014" s="24">
        <v>2</v>
      </c>
      <c r="W1014" s="24" t="str">
        <f t="shared" si="131"/>
        <v>Brisa Suave</v>
      </c>
      <c r="X1014" s="24" t="s">
        <v>53</v>
      </c>
      <c r="Y1014" s="24">
        <f t="shared" si="132"/>
        <v>22.5</v>
      </c>
      <c r="Z1014" s="25">
        <v>0</v>
      </c>
      <c r="AA1014" s="25">
        <f t="shared" si="133"/>
        <v>0</v>
      </c>
      <c r="AB1014" s="25">
        <f t="shared" si="134"/>
        <v>0</v>
      </c>
      <c r="AC1014" s="25">
        <v>0</v>
      </c>
      <c r="AD1014" s="26">
        <v>8</v>
      </c>
      <c r="AE1014" s="26" t="s">
        <v>88</v>
      </c>
      <c r="AN1014" s="98" t="s">
        <v>204</v>
      </c>
    </row>
    <row r="1015" spans="1:40">
      <c r="A1015" s="17">
        <v>43468</v>
      </c>
      <c r="B1015" s="18">
        <v>0.33333333333333298</v>
      </c>
      <c r="C1015" s="18">
        <v>0.625</v>
      </c>
      <c r="D1015" s="19">
        <v>-2</v>
      </c>
      <c r="E1015" s="19">
        <v>0</v>
      </c>
      <c r="F1015" s="19">
        <v>0</v>
      </c>
      <c r="G1015" s="5" t="e">
        <f>INDEX('Carta Psicrométrica'!B$3:AO$49,MATCH(datos!F1015,'Carta Psicrométrica'!A$3:A$49,0),MATCH(datos!E1015,'Carta Psicrométrica'!B$2:AO$2,0))</f>
        <v>#N/A</v>
      </c>
      <c r="H1015" s="20">
        <v>3</v>
      </c>
      <c r="I1015" s="20">
        <v>-3</v>
      </c>
      <c r="J1015" s="6">
        <v>1028</v>
      </c>
      <c r="K1015" s="6">
        <f t="shared" si="136"/>
        <v>771</v>
      </c>
      <c r="L1015" s="21">
        <v>1</v>
      </c>
      <c r="M1015" s="21">
        <v>1</v>
      </c>
      <c r="N1015" s="21">
        <v>4</v>
      </c>
      <c r="O1015" s="21">
        <v>5</v>
      </c>
      <c r="P1015" s="21">
        <v>10</v>
      </c>
      <c r="Q1015" s="22">
        <v>116</v>
      </c>
      <c r="R1015" s="22">
        <v>108</v>
      </c>
      <c r="S1015" s="23">
        <f t="shared" si="135"/>
        <v>8</v>
      </c>
      <c r="T1015" s="22">
        <v>1</v>
      </c>
      <c r="U1015" s="22">
        <v>0</v>
      </c>
      <c r="V1015" s="24">
        <v>1</v>
      </c>
      <c r="W1015" s="24" t="str">
        <f t="shared" si="131"/>
        <v>Ventolina</v>
      </c>
      <c r="X1015" s="24" t="s">
        <v>58</v>
      </c>
      <c r="Y1015" s="24">
        <f t="shared" si="132"/>
        <v>270</v>
      </c>
      <c r="Z1015" s="25">
        <v>0</v>
      </c>
      <c r="AA1015" s="25">
        <f t="shared" si="133"/>
        <v>0</v>
      </c>
      <c r="AB1015" s="25">
        <f t="shared" si="134"/>
        <v>0</v>
      </c>
      <c r="AC1015" s="25">
        <v>0</v>
      </c>
      <c r="AD1015" s="26">
        <v>0</v>
      </c>
      <c r="AN1015" s="98" t="s">
        <v>204</v>
      </c>
    </row>
    <row r="1016" spans="1:40">
      <c r="A1016" s="17">
        <v>43469</v>
      </c>
      <c r="B1016" s="18">
        <v>0.33333333333333298</v>
      </c>
      <c r="C1016" s="18">
        <v>0.625</v>
      </c>
      <c r="D1016" s="19">
        <v>-4</v>
      </c>
      <c r="E1016" s="19">
        <v>-2</v>
      </c>
      <c r="F1016" s="19">
        <v>-1</v>
      </c>
      <c r="G1016" s="5" t="e">
        <f>INDEX('Carta Psicrométrica'!B$3:AO$49,MATCH(datos!F1016,'Carta Psicrométrica'!A$3:A$49,0),MATCH(datos!E1016,'Carta Psicrométrica'!B$2:AO$2,0))</f>
        <v>#N/A</v>
      </c>
      <c r="H1016" s="20">
        <v>8</v>
      </c>
      <c r="I1016" s="20">
        <v>1</v>
      </c>
      <c r="J1016" s="6">
        <v>1030</v>
      </c>
      <c r="K1016" s="6">
        <f t="shared" si="136"/>
        <v>772.5</v>
      </c>
      <c r="L1016" s="21">
        <v>1</v>
      </c>
      <c r="M1016" s="21">
        <v>1</v>
      </c>
      <c r="N1016" s="21">
        <v>4</v>
      </c>
      <c r="O1016" s="21">
        <v>5</v>
      </c>
      <c r="P1016" s="21">
        <v>9</v>
      </c>
      <c r="Q1016" s="22">
        <v>108</v>
      </c>
      <c r="R1016" s="22">
        <v>110</v>
      </c>
      <c r="S1016" s="23">
        <f t="shared" si="135"/>
        <v>-2</v>
      </c>
      <c r="T1016" s="22">
        <v>1</v>
      </c>
      <c r="U1016" s="22">
        <v>0</v>
      </c>
      <c r="V1016" s="24">
        <v>0</v>
      </c>
      <c r="W1016" s="24" t="str">
        <f t="shared" si="131"/>
        <v>Calma</v>
      </c>
      <c r="X1016" s="24" t="s">
        <v>58</v>
      </c>
      <c r="Y1016" s="24">
        <f t="shared" si="132"/>
        <v>270</v>
      </c>
      <c r="Z1016" s="25">
        <v>0</v>
      </c>
      <c r="AA1016" s="25">
        <f t="shared" si="133"/>
        <v>0</v>
      </c>
      <c r="AB1016" s="25">
        <f t="shared" si="134"/>
        <v>0</v>
      </c>
      <c r="AC1016" s="25">
        <v>0</v>
      </c>
      <c r="AD1016" s="26">
        <v>0</v>
      </c>
      <c r="AN1016" s="98" t="s">
        <v>204</v>
      </c>
    </row>
    <row r="1017" spans="1:40">
      <c r="A1017" s="17">
        <v>43470</v>
      </c>
      <c r="B1017" s="18">
        <v>0.33333333333333298</v>
      </c>
      <c r="C1017" s="18">
        <v>0.625</v>
      </c>
      <c r="D1017" s="19">
        <v>-4</v>
      </c>
      <c r="E1017" s="19">
        <v>1</v>
      </c>
      <c r="F1017" s="19">
        <v>-1</v>
      </c>
      <c r="G1017" s="5">
        <f>INDEX('Carta Psicrométrica'!B$3:AO$49,MATCH(datos!F1017,'Carta Psicrométrica'!A$3:A$49,0),MATCH(datos!E1017,'Carta Psicrométrica'!B$2:AO$2,0))</f>
        <v>79</v>
      </c>
      <c r="H1017" s="20">
        <v>10</v>
      </c>
      <c r="I1017" s="20">
        <v>-4</v>
      </c>
      <c r="J1017" s="6">
        <v>1030</v>
      </c>
      <c r="K1017" s="6">
        <f t="shared" si="136"/>
        <v>772.5</v>
      </c>
      <c r="L1017" s="21">
        <v>1</v>
      </c>
      <c r="M1017" s="21">
        <v>1</v>
      </c>
      <c r="N1017" s="21">
        <v>4</v>
      </c>
      <c r="O1017" s="21">
        <v>5</v>
      </c>
      <c r="P1017" s="21">
        <v>9</v>
      </c>
      <c r="Q1017" s="22">
        <v>110</v>
      </c>
      <c r="R1017" s="22">
        <v>107</v>
      </c>
      <c r="S1017" s="23">
        <f t="shared" si="135"/>
        <v>3</v>
      </c>
      <c r="T1017" s="22">
        <v>1</v>
      </c>
      <c r="U1017" s="22">
        <v>0</v>
      </c>
      <c r="V1017" s="24">
        <v>0</v>
      </c>
      <c r="W1017" s="24" t="str">
        <f t="shared" si="131"/>
        <v>Calma</v>
      </c>
      <c r="X1017" s="24" t="s">
        <v>252</v>
      </c>
      <c r="Y1017" s="24">
        <f t="shared" si="132"/>
        <v>270</v>
      </c>
      <c r="Z1017" s="25">
        <v>0</v>
      </c>
      <c r="AA1017" s="25">
        <f t="shared" si="133"/>
        <v>0</v>
      </c>
      <c r="AB1017" s="25">
        <f t="shared" si="134"/>
        <v>0</v>
      </c>
      <c r="AC1017" s="25">
        <v>0</v>
      </c>
      <c r="AD1017" s="26">
        <v>4</v>
      </c>
      <c r="AE1017" s="26" t="s">
        <v>76</v>
      </c>
      <c r="AN1017" s="98" t="s">
        <v>204</v>
      </c>
    </row>
    <row r="1018" spans="1:40">
      <c r="A1018" s="17">
        <v>43471</v>
      </c>
      <c r="B1018" s="18">
        <v>0.33333333333333298</v>
      </c>
      <c r="C1018" s="18">
        <v>0.625</v>
      </c>
      <c r="D1018" s="19">
        <v>6</v>
      </c>
      <c r="E1018" s="19">
        <v>6</v>
      </c>
      <c r="F1018" s="19">
        <v>8</v>
      </c>
      <c r="G1018" s="5">
        <f>INDEX('Carta Psicrométrica'!B$3:AO$49,MATCH(datos!F1018,'Carta Psicrométrica'!A$3:A$49,0),MATCH(datos!E1018,'Carta Psicrométrica'!B$2:AO$2,0))</f>
        <v>21</v>
      </c>
      <c r="H1018" s="20">
        <v>14</v>
      </c>
      <c r="I1018" s="20">
        <v>2</v>
      </c>
      <c r="J1018" s="6">
        <v>1030</v>
      </c>
      <c r="K1018" s="6">
        <f t="shared" si="136"/>
        <v>772.5</v>
      </c>
      <c r="L1018" s="21">
        <v>1</v>
      </c>
      <c r="M1018" s="21">
        <v>0</v>
      </c>
      <c r="N1018" s="21">
        <v>4</v>
      </c>
      <c r="O1018" s="21">
        <v>5</v>
      </c>
      <c r="P1018" s="21">
        <v>9</v>
      </c>
      <c r="Q1018" s="22">
        <v>107</v>
      </c>
      <c r="R1018" s="22">
        <v>106</v>
      </c>
      <c r="S1018" s="23">
        <f t="shared" si="135"/>
        <v>1</v>
      </c>
      <c r="T1018" s="22">
        <v>3</v>
      </c>
      <c r="U1018" s="22">
        <v>0</v>
      </c>
      <c r="V1018" s="24">
        <v>0</v>
      </c>
      <c r="W1018" s="24" t="str">
        <f t="shared" si="131"/>
        <v>Calma</v>
      </c>
      <c r="X1018" s="24" t="s">
        <v>49</v>
      </c>
      <c r="Y1018" s="24">
        <f t="shared" si="132"/>
        <v>247.5</v>
      </c>
      <c r="Z1018" s="25">
        <v>0</v>
      </c>
      <c r="AA1018" s="25">
        <f t="shared" si="133"/>
        <v>0</v>
      </c>
      <c r="AB1018" s="25">
        <f t="shared" si="134"/>
        <v>0</v>
      </c>
      <c r="AC1018" s="25">
        <v>0</v>
      </c>
      <c r="AD1018" s="26">
        <v>8</v>
      </c>
      <c r="AE1018" s="26" t="s">
        <v>88</v>
      </c>
      <c r="AN1018" s="98" t="s">
        <v>204</v>
      </c>
    </row>
    <row r="1019" spans="1:40">
      <c r="A1019" s="17">
        <v>43472</v>
      </c>
      <c r="B1019" s="18">
        <v>0.33333333333333298</v>
      </c>
      <c r="C1019" s="18">
        <v>0.625</v>
      </c>
      <c r="D1019" s="19">
        <v>3</v>
      </c>
      <c r="E1019" s="19">
        <v>4</v>
      </c>
      <c r="F1019" s="19">
        <v>5</v>
      </c>
      <c r="G1019" s="5">
        <f>INDEX('Carta Psicrométrica'!B$3:AO$49,MATCH(datos!F1019,'Carta Psicrométrica'!A$3:A$49,0),MATCH(datos!E1019,'Carta Psicrométrica'!B$2:AO$2,0))</f>
        <v>38</v>
      </c>
      <c r="H1019" s="20">
        <v>10</v>
      </c>
      <c r="I1019" s="20">
        <v>2</v>
      </c>
      <c r="J1019" s="6">
        <v>1029</v>
      </c>
      <c r="K1019" s="6">
        <f t="shared" si="136"/>
        <v>771.75</v>
      </c>
      <c r="L1019" s="21">
        <v>3</v>
      </c>
      <c r="M1019" s="21">
        <v>2</v>
      </c>
      <c r="N1019" s="21">
        <v>4</v>
      </c>
      <c r="O1019" s="21">
        <v>5</v>
      </c>
      <c r="P1019" s="21">
        <v>9</v>
      </c>
      <c r="Q1019" s="22">
        <v>106</v>
      </c>
      <c r="R1019" s="22">
        <v>108</v>
      </c>
      <c r="S1019" s="23">
        <f t="shared" si="135"/>
        <v>-2</v>
      </c>
      <c r="T1019" s="22">
        <v>6</v>
      </c>
      <c r="U1019" s="22">
        <v>1</v>
      </c>
      <c r="V1019" s="24">
        <v>0</v>
      </c>
      <c r="W1019" s="24" t="str">
        <f t="shared" ref="W1019:W1050" si="137">IF(V1019=0,"Calma",IF(V1019=1,"Ventolina",IF(V1019=2,"Brisa Suave",IF(V1019=3,"Brisa Leve",IF(V1019=4,"Brisa Moderada",IF(V1019=5,"Brisa Fresca",IF(V1019=6,"Brisa Fuerte",IF(V1019=7,"Viento Fuerte",IF(V1019=8,"Temporal",IF(V1019=9,"Temporal Fuerte",IF(V1019=10,"Temporal Violento",IF(V1019=11,"Temporal Muy Violento",IF(V1019=12,"Huracán","N/A")))))))))))))</f>
        <v>Calma</v>
      </c>
      <c r="X1019" s="24" t="s">
        <v>58</v>
      </c>
      <c r="Y1019" s="24">
        <f t="shared" ref="Y1019:Y1050" si="138">IF(X1019="N",0,IF(X1019="NNE",22.5,IF(X1019="NE",45,IF(X1019="ENE",67.5,IF(X1019="E",90,IF(X1019="ESE",112.5,IF(X1019="SE",135.5,IF(X1019="SSE",157.5,IF(X1019="S",180,IF(X1019="SSW",202.5,IF(X1019="SW",225,IF(X1019="WSW",247.5,IF(X1019="W",270,IF(X1019="WNW",292.5,IF(X1019="NW",315,IF(X1019="NNW",337.5,"N/A"))))))))))))))))</f>
        <v>270</v>
      </c>
      <c r="Z1019" s="25">
        <v>0</v>
      </c>
      <c r="AA1019" s="25">
        <f t="shared" si="133"/>
        <v>0</v>
      </c>
      <c r="AB1019" s="25">
        <f t="shared" si="134"/>
        <v>0</v>
      </c>
      <c r="AC1019" s="25">
        <v>0</v>
      </c>
      <c r="AD1019" s="26">
        <v>0</v>
      </c>
      <c r="AN1019" s="98" t="s">
        <v>204</v>
      </c>
    </row>
    <row r="1020" spans="1:40">
      <c r="A1020" s="17">
        <v>43473</v>
      </c>
      <c r="B1020" s="18">
        <v>0.33333333333333298</v>
      </c>
      <c r="C1020" s="18">
        <v>0.625</v>
      </c>
      <c r="D1020" s="19">
        <v>4</v>
      </c>
      <c r="E1020" s="19">
        <v>5</v>
      </c>
      <c r="F1020" s="19">
        <v>6</v>
      </c>
      <c r="G1020" s="5">
        <f>INDEX('Carta Psicrométrica'!B$3:AO$49,MATCH(datos!F1020,'Carta Psicrométrica'!A$3:A$49,0),MATCH(datos!E1020,'Carta Psicrométrica'!B$2:AO$2,0))</f>
        <v>27</v>
      </c>
      <c r="H1020" s="20">
        <v>15</v>
      </c>
      <c r="I1020" s="20">
        <v>-3</v>
      </c>
      <c r="J1020" s="36"/>
      <c r="K1020" s="36">
        <f t="shared" si="136"/>
        <v>0</v>
      </c>
      <c r="L1020" s="21">
        <v>3</v>
      </c>
      <c r="M1020" s="21">
        <v>3</v>
      </c>
      <c r="N1020" s="21">
        <v>5</v>
      </c>
      <c r="O1020" s="21">
        <v>6</v>
      </c>
      <c r="P1020" s="21">
        <v>9</v>
      </c>
      <c r="Q1020" s="22">
        <v>108</v>
      </c>
      <c r="R1020" s="22">
        <v>106</v>
      </c>
      <c r="S1020" s="23">
        <f t="shared" si="135"/>
        <v>2</v>
      </c>
      <c r="T1020" s="22">
        <v>8</v>
      </c>
      <c r="U1020" s="22">
        <v>4</v>
      </c>
      <c r="V1020" s="24">
        <v>0</v>
      </c>
      <c r="W1020" s="24" t="str">
        <f t="shared" si="137"/>
        <v>Calma</v>
      </c>
      <c r="X1020" s="24" t="s">
        <v>49</v>
      </c>
      <c r="Y1020" s="24">
        <f t="shared" si="138"/>
        <v>247.5</v>
      </c>
      <c r="Z1020" s="25">
        <v>0</v>
      </c>
      <c r="AA1020" s="25">
        <f t="shared" si="133"/>
        <v>0</v>
      </c>
      <c r="AB1020" s="25">
        <f t="shared" si="134"/>
        <v>0</v>
      </c>
      <c r="AC1020" s="25">
        <v>0</v>
      </c>
      <c r="AD1020" s="26">
        <v>8</v>
      </c>
      <c r="AE1020" s="26" t="s">
        <v>83</v>
      </c>
      <c r="AN1020" s="98" t="s">
        <v>204</v>
      </c>
    </row>
    <row r="1021" spans="1:40">
      <c r="A1021" s="17">
        <v>43474</v>
      </c>
      <c r="B1021" s="18">
        <v>0.33333333333333298</v>
      </c>
      <c r="C1021" s="18">
        <v>0.625</v>
      </c>
      <c r="D1021" s="19">
        <v>6</v>
      </c>
      <c r="E1021" s="19">
        <v>5</v>
      </c>
      <c r="F1021" s="19">
        <v>8</v>
      </c>
      <c r="G1021" s="5">
        <f>INDEX('Carta Psicrométrica'!B$3:AO$49,MATCH(datos!F1021,'Carta Psicrométrica'!A$3:A$49,0),MATCH(datos!E1021,'Carta Psicrométrica'!B$2:AO$2,0))</f>
        <v>33</v>
      </c>
      <c r="H1021" s="20">
        <v>9</v>
      </c>
      <c r="I1021" s="20">
        <v>5</v>
      </c>
      <c r="J1021" s="6">
        <v>1034</v>
      </c>
      <c r="K1021" s="6">
        <f t="shared" si="136"/>
        <v>775.5</v>
      </c>
      <c r="L1021" s="21">
        <v>5</v>
      </c>
      <c r="M1021" s="21">
        <v>4</v>
      </c>
      <c r="N1021" s="21">
        <v>6</v>
      </c>
      <c r="O1021" s="21">
        <v>6</v>
      </c>
      <c r="P1021" s="21">
        <v>9</v>
      </c>
      <c r="Q1021" s="22">
        <v>106</v>
      </c>
      <c r="R1021" s="22">
        <v>104</v>
      </c>
      <c r="S1021" s="23">
        <f t="shared" si="135"/>
        <v>2.7620000000000005</v>
      </c>
      <c r="T1021" s="22">
        <v>11</v>
      </c>
      <c r="U1021" s="22">
        <v>55</v>
      </c>
      <c r="V1021" s="24">
        <v>1</v>
      </c>
      <c r="W1021" s="24" t="str">
        <f t="shared" si="137"/>
        <v>Ventolina</v>
      </c>
      <c r="X1021" s="24" t="s">
        <v>53</v>
      </c>
      <c r="Y1021" s="24">
        <f t="shared" si="138"/>
        <v>22.5</v>
      </c>
      <c r="Z1021" s="25">
        <v>0.03</v>
      </c>
      <c r="AA1021" s="25">
        <f t="shared" si="133"/>
        <v>3.9370000000000003E-4</v>
      </c>
      <c r="AB1021" s="25">
        <f t="shared" si="134"/>
        <v>0.7619999999999999</v>
      </c>
      <c r="AC1021" s="25">
        <v>0.01</v>
      </c>
      <c r="AD1021" s="26">
        <v>8</v>
      </c>
      <c r="AE1021" s="26" t="s">
        <v>88</v>
      </c>
      <c r="AN1021" s="98" t="s">
        <v>204</v>
      </c>
    </row>
    <row r="1022" spans="1:40">
      <c r="A1022" s="17">
        <v>43475</v>
      </c>
      <c r="B1022" s="18">
        <v>0.33333333333333298</v>
      </c>
      <c r="C1022" s="18">
        <v>0.625</v>
      </c>
      <c r="D1022" s="19">
        <v>5</v>
      </c>
      <c r="E1022" s="19">
        <v>6</v>
      </c>
      <c r="F1022" s="19">
        <v>8</v>
      </c>
      <c r="G1022" s="5">
        <f>INDEX('Carta Psicrométrica'!B$3:AO$49,MATCH(datos!F1022,'Carta Psicrométrica'!A$3:A$49,0),MATCH(datos!E1022,'Carta Psicrométrica'!B$2:AO$2,0))</f>
        <v>21</v>
      </c>
      <c r="H1022" s="20">
        <v>13</v>
      </c>
      <c r="I1022" s="20">
        <v>5</v>
      </c>
      <c r="J1022" s="6">
        <v>1034</v>
      </c>
      <c r="K1022" s="6">
        <f t="shared" si="136"/>
        <v>775.5</v>
      </c>
      <c r="L1022" s="21">
        <v>6</v>
      </c>
      <c r="M1022" s="21">
        <v>5</v>
      </c>
      <c r="N1022" s="21">
        <v>7</v>
      </c>
      <c r="O1022" s="21">
        <v>7</v>
      </c>
      <c r="P1022" s="21">
        <v>9</v>
      </c>
      <c r="Q1022" s="22">
        <v>104</v>
      </c>
      <c r="R1022" s="22">
        <v>102</v>
      </c>
      <c r="S1022" s="23">
        <f t="shared" si="135"/>
        <v>2.5079999999999956</v>
      </c>
      <c r="T1022" s="22">
        <v>9</v>
      </c>
      <c r="U1022" s="22">
        <v>5</v>
      </c>
      <c r="V1022" s="24">
        <v>0</v>
      </c>
      <c r="W1022" s="24" t="str">
        <f t="shared" si="137"/>
        <v>Calma</v>
      </c>
      <c r="X1022" s="24" t="s">
        <v>67</v>
      </c>
      <c r="Y1022" s="24">
        <f t="shared" si="138"/>
        <v>337.5</v>
      </c>
      <c r="Z1022" s="25">
        <v>0.02</v>
      </c>
      <c r="AA1022" s="25">
        <f t="shared" si="133"/>
        <v>3.9370000000000003E-4</v>
      </c>
      <c r="AB1022" s="25">
        <f t="shared" si="134"/>
        <v>0.50800000000000001</v>
      </c>
      <c r="AC1022" s="25">
        <v>0.01</v>
      </c>
      <c r="AD1022" s="26">
        <v>8</v>
      </c>
      <c r="AE1022" s="26" t="s">
        <v>105</v>
      </c>
      <c r="AN1022" s="98" t="s">
        <v>204</v>
      </c>
    </row>
    <row r="1023" spans="1:40">
      <c r="A1023" s="17">
        <v>43476</v>
      </c>
      <c r="B1023" s="18">
        <v>0.33333333333333298</v>
      </c>
      <c r="C1023" s="18">
        <v>0.625</v>
      </c>
      <c r="D1023" s="19">
        <v>8</v>
      </c>
      <c r="E1023" s="19">
        <v>9</v>
      </c>
      <c r="F1023" s="19">
        <v>10</v>
      </c>
      <c r="G1023" s="5">
        <f>INDEX('Carta Psicrométrica'!B$3:AO$49,MATCH(datos!F1023,'Carta Psicrométrica'!A$3:A$49,0),MATCH(datos!E1023,'Carta Psicrométrica'!B$2:AO$2,0))</f>
        <v>0</v>
      </c>
      <c r="H1023" s="20">
        <v>15</v>
      </c>
      <c r="I1023" s="20">
        <v>6</v>
      </c>
      <c r="J1023" s="6">
        <v>1031</v>
      </c>
      <c r="K1023" s="6">
        <f t="shared" si="136"/>
        <v>773.25</v>
      </c>
      <c r="L1023" s="21">
        <v>7</v>
      </c>
      <c r="M1023" s="21">
        <v>6</v>
      </c>
      <c r="N1023" s="21">
        <v>8</v>
      </c>
      <c r="O1023" s="21">
        <v>8</v>
      </c>
      <c r="P1023" s="21">
        <v>9</v>
      </c>
      <c r="Q1023" s="22">
        <v>102</v>
      </c>
      <c r="R1023" s="22">
        <v>104</v>
      </c>
      <c r="S1023" s="23">
        <f t="shared" si="135"/>
        <v>0.54000000000000625</v>
      </c>
      <c r="T1023" s="22">
        <v>11</v>
      </c>
      <c r="U1023" s="22">
        <v>6</v>
      </c>
      <c r="V1023" s="24">
        <v>1</v>
      </c>
      <c r="W1023" s="24" t="str">
        <f t="shared" si="137"/>
        <v>Ventolina</v>
      </c>
      <c r="X1023" s="24" t="s">
        <v>49</v>
      </c>
      <c r="Y1023" s="24">
        <f t="shared" si="138"/>
        <v>247.5</v>
      </c>
      <c r="Z1023" s="25">
        <v>0.1</v>
      </c>
      <c r="AA1023" s="25">
        <f t="shared" ref="AA1023:AA1054" si="139">AC1023*0.03937</f>
        <v>4.3307000000000007E-3</v>
      </c>
      <c r="AB1023" s="25">
        <f t="shared" ref="AB1023:AB1054" si="140">Z1023*25.4</f>
        <v>2.54</v>
      </c>
      <c r="AC1023" s="25">
        <v>0.11</v>
      </c>
      <c r="AD1023" s="26">
        <v>8</v>
      </c>
      <c r="AE1023" s="26" t="s">
        <v>95</v>
      </c>
      <c r="AN1023" s="98" t="s">
        <v>204</v>
      </c>
    </row>
    <row r="1024" spans="1:40">
      <c r="A1024" s="17">
        <v>43477</v>
      </c>
      <c r="B1024" s="18">
        <v>0.33333333333333298</v>
      </c>
      <c r="C1024" s="18">
        <v>0.625</v>
      </c>
      <c r="D1024" s="19">
        <v>0</v>
      </c>
      <c r="E1024" s="19">
        <v>2</v>
      </c>
      <c r="F1024" s="19">
        <v>3</v>
      </c>
      <c r="G1024" s="5">
        <f>INDEX('Carta Psicrométrica'!B$3:AO$49,MATCH(datos!F1024,'Carta Psicrométrica'!A$3:A$49,0),MATCH(datos!E1024,'Carta Psicrométrica'!B$2:AO$2,0))</f>
        <v>65</v>
      </c>
      <c r="H1024" s="20">
        <v>10</v>
      </c>
      <c r="I1024" s="20">
        <v>1</v>
      </c>
      <c r="J1024" s="6">
        <v>1029</v>
      </c>
      <c r="K1024" s="6">
        <f t="shared" si="136"/>
        <v>771.75</v>
      </c>
      <c r="L1024" s="21">
        <v>5</v>
      </c>
      <c r="M1024" s="21">
        <v>5</v>
      </c>
      <c r="N1024" s="21">
        <v>7</v>
      </c>
      <c r="O1024" s="21">
        <v>7</v>
      </c>
      <c r="P1024" s="21">
        <v>8</v>
      </c>
      <c r="Q1024" s="22">
        <v>107</v>
      </c>
      <c r="R1024" s="22">
        <v>105</v>
      </c>
      <c r="S1024" s="23">
        <f t="shared" si="135"/>
        <v>2</v>
      </c>
      <c r="T1024" s="22">
        <v>7</v>
      </c>
      <c r="U1024" s="22">
        <v>2</v>
      </c>
      <c r="V1024" s="24">
        <v>0</v>
      </c>
      <c r="W1024" s="24" t="str">
        <f t="shared" si="137"/>
        <v>Calma</v>
      </c>
      <c r="X1024" s="24" t="s">
        <v>66</v>
      </c>
      <c r="Y1024" s="24">
        <f t="shared" si="138"/>
        <v>225</v>
      </c>
      <c r="Z1024" s="25">
        <v>0</v>
      </c>
      <c r="AA1024" s="25">
        <f t="shared" si="139"/>
        <v>0</v>
      </c>
      <c r="AB1024" s="25">
        <f t="shared" si="140"/>
        <v>0</v>
      </c>
      <c r="AC1024" s="25">
        <v>0</v>
      </c>
      <c r="AD1024" s="26">
        <v>0</v>
      </c>
      <c r="AN1024" s="98" t="s">
        <v>204</v>
      </c>
    </row>
    <row r="1025" spans="1:40">
      <c r="A1025" s="17">
        <v>43478</v>
      </c>
      <c r="B1025" s="18">
        <v>0.33333333333333298</v>
      </c>
      <c r="C1025" s="18">
        <v>0.625</v>
      </c>
      <c r="D1025" s="19">
        <v>4</v>
      </c>
      <c r="E1025" s="19">
        <v>5</v>
      </c>
      <c r="F1025" s="19">
        <v>6</v>
      </c>
      <c r="G1025" s="5">
        <f>INDEX('Carta Psicrométrica'!B$3:AO$49,MATCH(datos!F1025,'Carta Psicrométrica'!A$3:A$49,0),MATCH(datos!E1025,'Carta Psicrométrica'!B$2:AO$2,0))</f>
        <v>27</v>
      </c>
      <c r="H1025" s="20">
        <v>13</v>
      </c>
      <c r="I1025" s="20">
        <v>2</v>
      </c>
      <c r="J1025" s="6">
        <v>1028</v>
      </c>
      <c r="K1025" s="6">
        <f t="shared" si="136"/>
        <v>771</v>
      </c>
      <c r="L1025" s="21">
        <v>5</v>
      </c>
      <c r="M1025" s="21">
        <v>4</v>
      </c>
      <c r="N1025" s="21">
        <v>7</v>
      </c>
      <c r="O1025" s="21">
        <v>7</v>
      </c>
      <c r="P1025" s="21">
        <v>9</v>
      </c>
      <c r="Q1025" s="22">
        <v>105</v>
      </c>
      <c r="R1025" s="22">
        <v>104</v>
      </c>
      <c r="S1025" s="23">
        <f t="shared" si="135"/>
        <v>1</v>
      </c>
      <c r="T1025" s="22">
        <v>9</v>
      </c>
      <c r="U1025" s="22">
        <v>3</v>
      </c>
      <c r="V1025" s="24">
        <v>1</v>
      </c>
      <c r="W1025" s="24" t="str">
        <f t="shared" si="137"/>
        <v>Ventolina</v>
      </c>
      <c r="X1025" s="24" t="s">
        <v>49</v>
      </c>
      <c r="Y1025" s="24">
        <f t="shared" si="138"/>
        <v>247.5</v>
      </c>
      <c r="Z1025" s="25">
        <v>0</v>
      </c>
      <c r="AA1025" s="25">
        <f t="shared" si="139"/>
        <v>0</v>
      </c>
      <c r="AB1025" s="25">
        <f t="shared" si="140"/>
        <v>0</v>
      </c>
      <c r="AC1025" s="25">
        <v>0</v>
      </c>
      <c r="AD1025" s="26">
        <v>8</v>
      </c>
      <c r="AE1025" s="26" t="s">
        <v>76</v>
      </c>
      <c r="AN1025" s="98" t="s">
        <v>204</v>
      </c>
    </row>
    <row r="1026" spans="1:40">
      <c r="A1026" s="17">
        <v>43479</v>
      </c>
      <c r="B1026" s="18">
        <v>0.33333333333333298</v>
      </c>
      <c r="C1026" s="18">
        <v>0.625</v>
      </c>
      <c r="D1026" s="19">
        <v>3</v>
      </c>
      <c r="E1026" s="19">
        <v>4</v>
      </c>
      <c r="F1026" s="19">
        <v>5</v>
      </c>
      <c r="G1026" s="5">
        <f>INDEX('Carta Psicrométrica'!B$3:AO$49,MATCH(datos!F1026,'Carta Psicrométrica'!A$3:A$49,0),MATCH(datos!E1026,'Carta Psicrométrica'!B$2:AO$2,0))</f>
        <v>38</v>
      </c>
      <c r="H1026" s="20">
        <v>14</v>
      </c>
      <c r="I1026" s="20">
        <v>2</v>
      </c>
      <c r="J1026" s="6">
        <v>1030</v>
      </c>
      <c r="K1026" s="6">
        <f t="shared" si="136"/>
        <v>772.5</v>
      </c>
      <c r="L1026" s="21">
        <v>4</v>
      </c>
      <c r="M1026" s="21">
        <v>3</v>
      </c>
      <c r="N1026" s="21">
        <v>6</v>
      </c>
      <c r="O1026" s="21">
        <v>7</v>
      </c>
      <c r="P1026" s="21">
        <v>9</v>
      </c>
      <c r="Q1026" s="22">
        <v>104</v>
      </c>
      <c r="R1026" s="22">
        <v>102</v>
      </c>
      <c r="S1026" s="23">
        <f t="shared" si="135"/>
        <v>2</v>
      </c>
      <c r="T1026" s="22">
        <v>8</v>
      </c>
      <c r="U1026" s="22">
        <v>4</v>
      </c>
      <c r="V1026" s="24">
        <v>0</v>
      </c>
      <c r="W1026" s="24" t="str">
        <f t="shared" si="137"/>
        <v>Calma</v>
      </c>
      <c r="X1026" s="24" t="s">
        <v>67</v>
      </c>
      <c r="Y1026" s="24">
        <f t="shared" si="138"/>
        <v>337.5</v>
      </c>
      <c r="Z1026" s="25">
        <v>0</v>
      </c>
      <c r="AA1026" s="25">
        <f t="shared" si="139"/>
        <v>0</v>
      </c>
      <c r="AB1026" s="25">
        <f t="shared" si="140"/>
        <v>0</v>
      </c>
      <c r="AC1026" s="25">
        <v>0</v>
      </c>
      <c r="AD1026" s="26">
        <v>0</v>
      </c>
      <c r="AN1026" s="98" t="s">
        <v>204</v>
      </c>
    </row>
    <row r="1027" spans="1:40">
      <c r="A1027" s="17">
        <v>43480</v>
      </c>
      <c r="B1027" s="18">
        <v>0.33333333333333298</v>
      </c>
      <c r="C1027" s="18">
        <v>0.625</v>
      </c>
      <c r="D1027" s="19">
        <v>5</v>
      </c>
      <c r="E1027" s="19">
        <v>6</v>
      </c>
      <c r="F1027" s="19">
        <v>8</v>
      </c>
      <c r="G1027" s="5">
        <f>INDEX('Carta Psicrométrica'!B$3:AO$49,MATCH(datos!F1027,'Carta Psicrométrica'!A$3:A$49,0),MATCH(datos!E1027,'Carta Psicrométrica'!B$2:AO$2,0))</f>
        <v>21</v>
      </c>
      <c r="H1027" s="20">
        <v>5</v>
      </c>
      <c r="I1027" s="20">
        <v>-4</v>
      </c>
      <c r="J1027" s="6">
        <v>1030</v>
      </c>
      <c r="K1027" s="6">
        <f t="shared" si="136"/>
        <v>772.5</v>
      </c>
      <c r="L1027" s="21">
        <v>5</v>
      </c>
      <c r="M1027" s="21">
        <v>5</v>
      </c>
      <c r="N1027" s="21">
        <v>8</v>
      </c>
      <c r="O1027" s="21">
        <v>8</v>
      </c>
      <c r="P1027" s="21">
        <v>10</v>
      </c>
      <c r="Q1027" s="22">
        <v>102</v>
      </c>
      <c r="R1027" s="22">
        <v>102</v>
      </c>
      <c r="S1027" s="23">
        <f t="shared" si="135"/>
        <v>0</v>
      </c>
      <c r="T1027" s="22">
        <v>10</v>
      </c>
      <c r="U1027" s="22">
        <v>5</v>
      </c>
      <c r="V1027" s="24">
        <v>0</v>
      </c>
      <c r="W1027" s="24" t="str">
        <f t="shared" si="137"/>
        <v>Calma</v>
      </c>
      <c r="X1027" s="24" t="s">
        <v>67</v>
      </c>
      <c r="Y1027" s="24">
        <f t="shared" si="138"/>
        <v>337.5</v>
      </c>
      <c r="Z1027" s="25">
        <v>0</v>
      </c>
      <c r="AA1027" s="25">
        <f t="shared" si="139"/>
        <v>0</v>
      </c>
      <c r="AB1027" s="25">
        <f t="shared" si="140"/>
        <v>0</v>
      </c>
      <c r="AC1027" s="25">
        <v>0</v>
      </c>
      <c r="AD1027" s="26">
        <v>0</v>
      </c>
      <c r="AN1027" s="98" t="s">
        <v>144</v>
      </c>
    </row>
    <row r="1028" spans="1:40">
      <c r="A1028" s="17">
        <v>43481</v>
      </c>
      <c r="B1028" s="18">
        <v>0.33333333333333298</v>
      </c>
      <c r="C1028" s="18">
        <v>0.625</v>
      </c>
      <c r="D1028" s="19">
        <v>8</v>
      </c>
      <c r="E1028" s="19">
        <v>8</v>
      </c>
      <c r="F1028" s="19">
        <v>10</v>
      </c>
      <c r="G1028" s="5">
        <f>INDEX('Carta Psicrométrica'!B$3:AO$49,MATCH(datos!F1028,'Carta Psicrométrica'!A$3:A$49,0),MATCH(datos!E1028,'Carta Psicrométrica'!B$2:AO$2,0))</f>
        <v>5</v>
      </c>
      <c r="H1028" s="20">
        <v>11</v>
      </c>
      <c r="I1028" s="20">
        <v>5</v>
      </c>
      <c r="J1028" s="6">
        <v>1028</v>
      </c>
      <c r="K1028" s="6">
        <f t="shared" si="136"/>
        <v>771</v>
      </c>
      <c r="L1028" s="21">
        <v>5</v>
      </c>
      <c r="M1028" s="21">
        <v>5</v>
      </c>
      <c r="N1028" s="21">
        <v>7</v>
      </c>
      <c r="O1028" s="21">
        <v>8</v>
      </c>
      <c r="P1028" s="21">
        <v>10</v>
      </c>
      <c r="Q1028" s="22">
        <v>102</v>
      </c>
      <c r="R1028" s="22">
        <v>101</v>
      </c>
      <c r="S1028" s="23">
        <f t="shared" si="135"/>
        <v>1</v>
      </c>
      <c r="T1028" s="22">
        <v>22</v>
      </c>
      <c r="U1028" s="22">
        <v>7</v>
      </c>
      <c r="V1028" s="24">
        <v>3</v>
      </c>
      <c r="W1028" s="24" t="str">
        <f t="shared" si="137"/>
        <v>Brisa Leve</v>
      </c>
      <c r="X1028" s="24" t="s">
        <v>67</v>
      </c>
      <c r="Y1028" s="24">
        <f t="shared" si="138"/>
        <v>337.5</v>
      </c>
      <c r="Z1028" s="25">
        <v>0</v>
      </c>
      <c r="AA1028" s="25">
        <f t="shared" si="139"/>
        <v>0</v>
      </c>
      <c r="AB1028" s="25">
        <f t="shared" si="140"/>
        <v>0</v>
      </c>
      <c r="AC1028" s="25">
        <v>0</v>
      </c>
      <c r="AD1028" s="26">
        <v>2</v>
      </c>
      <c r="AE1028" s="26" t="s">
        <v>70</v>
      </c>
      <c r="AN1028" s="98" t="s">
        <v>144</v>
      </c>
    </row>
    <row r="1029" spans="1:40">
      <c r="A1029" s="17">
        <v>43482</v>
      </c>
      <c r="B1029" s="18">
        <v>0.33333333333333298</v>
      </c>
      <c r="C1029" s="18">
        <v>0.625</v>
      </c>
      <c r="D1029" s="19">
        <v>4</v>
      </c>
      <c r="E1029" s="19">
        <v>6</v>
      </c>
      <c r="F1029" s="19">
        <v>7</v>
      </c>
      <c r="G1029" s="5">
        <f>INDEX('Carta Psicrométrica'!B$3:AO$49,MATCH(datos!F1029,'Carta Psicrométrica'!A$3:A$49,0),MATCH(datos!E1029,'Carta Psicrométrica'!B$2:AO$2,0))</f>
        <v>7</v>
      </c>
      <c r="H1029" s="20">
        <v>18</v>
      </c>
      <c r="I1029" s="20">
        <v>4</v>
      </c>
      <c r="J1029" s="6">
        <v>1030</v>
      </c>
      <c r="K1029" s="6">
        <f t="shared" si="136"/>
        <v>772.5</v>
      </c>
      <c r="L1029" s="21">
        <v>5</v>
      </c>
      <c r="M1029" s="21">
        <v>5</v>
      </c>
      <c r="N1029" s="21">
        <v>7</v>
      </c>
      <c r="O1029" s="21">
        <v>8</v>
      </c>
      <c r="P1029" s="21">
        <v>10</v>
      </c>
      <c r="Q1029" s="22">
        <v>101</v>
      </c>
      <c r="R1029" s="22">
        <v>99</v>
      </c>
      <c r="S1029" s="23">
        <f t="shared" si="135"/>
        <v>2</v>
      </c>
      <c r="T1029" s="22">
        <v>22</v>
      </c>
      <c r="U1029" s="22">
        <v>7</v>
      </c>
      <c r="V1029" s="24">
        <v>0</v>
      </c>
      <c r="W1029" s="24" t="str">
        <f t="shared" si="137"/>
        <v>Calma</v>
      </c>
      <c r="X1029" s="24" t="s">
        <v>58</v>
      </c>
      <c r="Y1029" s="24">
        <f t="shared" si="138"/>
        <v>270</v>
      </c>
      <c r="Z1029" s="25">
        <v>0</v>
      </c>
      <c r="AA1029" s="25">
        <f t="shared" si="139"/>
        <v>0</v>
      </c>
      <c r="AB1029" s="25">
        <f t="shared" si="140"/>
        <v>0</v>
      </c>
      <c r="AC1029" s="25">
        <v>0</v>
      </c>
      <c r="AD1029" s="26">
        <v>7</v>
      </c>
      <c r="AE1029" s="26" t="s">
        <v>83</v>
      </c>
      <c r="AN1029" s="98" t="s">
        <v>144</v>
      </c>
    </row>
    <row r="1030" spans="1:40">
      <c r="A1030" s="17">
        <v>43483</v>
      </c>
      <c r="B1030" s="18">
        <v>0.33333333333333298</v>
      </c>
      <c r="C1030" s="18">
        <v>0.625</v>
      </c>
      <c r="D1030" s="19">
        <v>8</v>
      </c>
      <c r="E1030" s="19">
        <v>8</v>
      </c>
      <c r="F1030" s="19">
        <v>10</v>
      </c>
      <c r="G1030" s="5">
        <f>INDEX('Carta Psicrométrica'!B$3:AO$49,MATCH(datos!F1030,'Carta Psicrométrica'!A$3:A$49,0),MATCH(datos!E1030,'Carta Psicrométrica'!B$2:AO$2,0))</f>
        <v>5</v>
      </c>
      <c r="H1030" s="20">
        <v>12</v>
      </c>
      <c r="I1030" s="20">
        <v>15</v>
      </c>
      <c r="J1030" s="6">
        <v>1026</v>
      </c>
      <c r="K1030" s="6">
        <f t="shared" si="136"/>
        <v>769.5</v>
      </c>
      <c r="L1030" s="21">
        <v>5</v>
      </c>
      <c r="M1030" s="21">
        <v>5</v>
      </c>
      <c r="N1030" s="21">
        <v>8</v>
      </c>
      <c r="O1030" s="21">
        <v>9</v>
      </c>
      <c r="P1030" s="21">
        <v>10</v>
      </c>
      <c r="Q1030" s="22">
        <v>99</v>
      </c>
      <c r="R1030" s="22">
        <v>98</v>
      </c>
      <c r="S1030" s="23">
        <f t="shared" si="135"/>
        <v>1</v>
      </c>
      <c r="T1030" s="22">
        <v>20</v>
      </c>
      <c r="U1030" s="22">
        <v>11</v>
      </c>
      <c r="V1030" s="24">
        <v>3</v>
      </c>
      <c r="W1030" s="24" t="str">
        <f t="shared" si="137"/>
        <v>Brisa Leve</v>
      </c>
      <c r="X1030" s="24" t="s">
        <v>49</v>
      </c>
      <c r="Y1030" s="24">
        <f t="shared" si="138"/>
        <v>247.5</v>
      </c>
      <c r="Z1030" s="25">
        <v>0</v>
      </c>
      <c r="AA1030" s="25">
        <f t="shared" si="139"/>
        <v>0</v>
      </c>
      <c r="AB1030" s="25">
        <f t="shared" si="140"/>
        <v>0</v>
      </c>
      <c r="AC1030" s="25">
        <v>0</v>
      </c>
      <c r="AD1030" s="26">
        <v>7</v>
      </c>
      <c r="AE1030" s="26" t="s">
        <v>93</v>
      </c>
      <c r="AN1030" s="98" t="s">
        <v>274</v>
      </c>
    </row>
    <row r="1031" spans="1:40">
      <c r="A1031" s="17">
        <v>43484</v>
      </c>
      <c r="B1031" s="18">
        <v>0.33333333333333298</v>
      </c>
      <c r="C1031" s="18">
        <v>0.625</v>
      </c>
      <c r="D1031" s="19">
        <v>2</v>
      </c>
      <c r="E1031" s="19">
        <v>2</v>
      </c>
      <c r="F1031" s="19">
        <v>4</v>
      </c>
      <c r="G1031" s="5">
        <f>INDEX('Carta Psicrométrica'!B$3:AO$49,MATCH(datos!F1031,'Carta Psicrométrica'!A$3:A$49,0),MATCH(datos!E1031,'Carta Psicrométrica'!B$2:AO$2,0))</f>
        <v>67</v>
      </c>
      <c r="H1031" s="20">
        <v>18</v>
      </c>
      <c r="I1031" s="20">
        <v>2</v>
      </c>
      <c r="J1031" s="6">
        <v>1029</v>
      </c>
      <c r="K1031" s="6">
        <f t="shared" si="136"/>
        <v>771.75</v>
      </c>
      <c r="L1031" s="21">
        <v>5</v>
      </c>
      <c r="M1031" s="21">
        <v>6</v>
      </c>
      <c r="N1031" s="21">
        <v>7</v>
      </c>
      <c r="O1031" s="21">
        <v>8</v>
      </c>
      <c r="P1031" s="21">
        <v>10</v>
      </c>
      <c r="Q1031" s="22">
        <v>108</v>
      </c>
      <c r="R1031" s="22">
        <v>103</v>
      </c>
      <c r="S1031" s="23">
        <f t="shared" si="135"/>
        <v>5</v>
      </c>
      <c r="T1031" s="22">
        <v>19</v>
      </c>
      <c r="U1031" s="22">
        <v>4</v>
      </c>
      <c r="V1031" s="24">
        <v>0</v>
      </c>
      <c r="W1031" s="24" t="str">
        <f t="shared" si="137"/>
        <v>Calma</v>
      </c>
      <c r="X1031" s="24" t="s">
        <v>60</v>
      </c>
      <c r="Y1031" s="24">
        <f t="shared" si="138"/>
        <v>292.5</v>
      </c>
      <c r="Z1031" s="25">
        <v>0</v>
      </c>
      <c r="AA1031" s="25">
        <f t="shared" si="139"/>
        <v>0</v>
      </c>
      <c r="AB1031" s="25">
        <f t="shared" si="140"/>
        <v>0</v>
      </c>
      <c r="AC1031" s="25">
        <v>0</v>
      </c>
      <c r="AD1031" s="26">
        <v>0</v>
      </c>
      <c r="AN1031" s="98" t="s">
        <v>275</v>
      </c>
    </row>
    <row r="1032" spans="1:40">
      <c r="A1032" s="17">
        <v>43485</v>
      </c>
      <c r="B1032" s="18">
        <v>0.33333333333333298</v>
      </c>
      <c r="C1032" s="18">
        <v>0.625</v>
      </c>
      <c r="D1032" s="19">
        <v>0</v>
      </c>
      <c r="E1032" s="19">
        <v>3</v>
      </c>
      <c r="F1032" s="19">
        <v>1</v>
      </c>
      <c r="G1032" s="5">
        <f>INDEX('Carta Psicrométrica'!B$3:AO$49,MATCH(datos!F1032,'Carta Psicrométrica'!A$3:A$49,0),MATCH(datos!E1032,'Carta Psicrométrica'!B$2:AO$2,0))</f>
        <v>47</v>
      </c>
      <c r="H1032" s="20">
        <v>14</v>
      </c>
      <c r="I1032" s="20">
        <v>5</v>
      </c>
      <c r="J1032" s="6">
        <v>1033</v>
      </c>
      <c r="K1032" s="6">
        <f t="shared" si="136"/>
        <v>774.75</v>
      </c>
      <c r="L1032" s="21">
        <v>4</v>
      </c>
      <c r="M1032" s="21">
        <v>4</v>
      </c>
      <c r="N1032" s="21">
        <v>6</v>
      </c>
      <c r="O1032" s="21">
        <v>7</v>
      </c>
      <c r="P1032" s="21">
        <v>9</v>
      </c>
      <c r="Q1032" s="22">
        <v>103</v>
      </c>
      <c r="R1032" s="22">
        <v>101</v>
      </c>
      <c r="S1032" s="23">
        <f t="shared" si="135"/>
        <v>2</v>
      </c>
      <c r="T1032" s="22">
        <v>19</v>
      </c>
      <c r="U1032" s="22">
        <v>1</v>
      </c>
      <c r="V1032" s="24">
        <v>1</v>
      </c>
      <c r="W1032" s="24" t="str">
        <f t="shared" si="137"/>
        <v>Ventolina</v>
      </c>
      <c r="X1032" s="24" t="s">
        <v>49</v>
      </c>
      <c r="Y1032" s="24">
        <f t="shared" si="138"/>
        <v>247.5</v>
      </c>
      <c r="Z1032" s="25">
        <v>0</v>
      </c>
      <c r="AA1032" s="25">
        <f t="shared" si="139"/>
        <v>0</v>
      </c>
      <c r="AB1032" s="25">
        <f t="shared" si="140"/>
        <v>0</v>
      </c>
      <c r="AC1032" s="25">
        <v>0</v>
      </c>
      <c r="AD1032" s="26">
        <v>4</v>
      </c>
      <c r="AE1032" s="26" t="s">
        <v>96</v>
      </c>
      <c r="AN1032" s="98" t="s">
        <v>276</v>
      </c>
    </row>
    <row r="1033" spans="1:40">
      <c r="A1033" s="17">
        <v>43486</v>
      </c>
      <c r="B1033" s="18">
        <v>0.33333333333333298</v>
      </c>
      <c r="C1033" s="18">
        <v>0.625</v>
      </c>
      <c r="D1033" s="19">
        <v>1</v>
      </c>
      <c r="E1033" s="19">
        <v>3</v>
      </c>
      <c r="F1033" s="19">
        <v>5</v>
      </c>
      <c r="G1033" s="5">
        <f>INDEX('Carta Psicrométrica'!B$3:AO$49,MATCH(datos!F1033,'Carta Psicrométrica'!A$3:A$49,0),MATCH(datos!E1033,'Carta Psicrométrica'!B$2:AO$2,0))</f>
        <v>53</v>
      </c>
      <c r="H1033" s="20">
        <v>11</v>
      </c>
      <c r="I1033" s="20">
        <v>2</v>
      </c>
      <c r="J1033" s="6">
        <v>1031</v>
      </c>
      <c r="K1033" s="6">
        <f t="shared" si="136"/>
        <v>773.25</v>
      </c>
      <c r="L1033" s="21">
        <v>3</v>
      </c>
      <c r="M1033" s="21">
        <v>3</v>
      </c>
      <c r="N1033" s="21">
        <v>6</v>
      </c>
      <c r="O1033" s="21">
        <v>8</v>
      </c>
      <c r="P1033" s="21">
        <v>9</v>
      </c>
      <c r="Q1033" s="22">
        <v>101</v>
      </c>
      <c r="R1033" s="22">
        <v>100</v>
      </c>
      <c r="S1033" s="23">
        <f t="shared" si="135"/>
        <v>1</v>
      </c>
      <c r="T1033" s="22">
        <v>19</v>
      </c>
      <c r="U1033" s="22">
        <v>3</v>
      </c>
      <c r="V1033" s="24">
        <v>0</v>
      </c>
      <c r="W1033" s="24" t="str">
        <f t="shared" si="137"/>
        <v>Calma</v>
      </c>
      <c r="X1033" s="24" t="s">
        <v>58</v>
      </c>
      <c r="Y1033" s="24">
        <f t="shared" si="138"/>
        <v>270</v>
      </c>
      <c r="Z1033" s="25">
        <v>0</v>
      </c>
      <c r="AA1033" s="25">
        <f t="shared" si="139"/>
        <v>0</v>
      </c>
      <c r="AB1033" s="25">
        <f t="shared" si="140"/>
        <v>0</v>
      </c>
      <c r="AC1033" s="25">
        <v>0</v>
      </c>
      <c r="AD1033" s="26">
        <v>5</v>
      </c>
      <c r="AE1033" s="42" t="s">
        <v>76</v>
      </c>
      <c r="AN1033" s="98" t="s">
        <v>276</v>
      </c>
    </row>
    <row r="1034" spans="1:40">
      <c r="A1034" s="17">
        <v>43487</v>
      </c>
      <c r="B1034" s="18">
        <v>0.33333333333333298</v>
      </c>
      <c r="C1034" s="18">
        <v>0.625</v>
      </c>
      <c r="D1034" s="19">
        <v>5</v>
      </c>
      <c r="E1034" s="19">
        <v>4</v>
      </c>
      <c r="F1034" s="19">
        <v>7</v>
      </c>
      <c r="G1034" s="5">
        <f>INDEX('Carta Psicrométrica'!B$3:AO$49,MATCH(datos!F1034,'Carta Psicrométrica'!A$3:A$49,0),MATCH(datos!E1034,'Carta Psicrométrica'!B$2:AO$2,0))</f>
        <v>44</v>
      </c>
      <c r="H1034" s="20">
        <v>16</v>
      </c>
      <c r="I1034" s="20">
        <v>4</v>
      </c>
      <c r="J1034" s="6">
        <v>1020</v>
      </c>
      <c r="K1034" s="6">
        <f t="shared" si="136"/>
        <v>765</v>
      </c>
      <c r="L1034" s="21">
        <v>5</v>
      </c>
      <c r="M1034" s="21">
        <v>5</v>
      </c>
      <c r="N1034" s="21">
        <v>6</v>
      </c>
      <c r="O1034" s="21">
        <v>7</v>
      </c>
      <c r="P1034" s="21">
        <v>10</v>
      </c>
      <c r="Q1034" s="22">
        <v>100</v>
      </c>
      <c r="R1034" s="22">
        <v>95</v>
      </c>
      <c r="S1034" s="23">
        <f t="shared" si="135"/>
        <v>5</v>
      </c>
      <c r="T1034" s="22">
        <v>19</v>
      </c>
      <c r="U1034" s="22">
        <v>8</v>
      </c>
      <c r="V1034" s="24">
        <v>6</v>
      </c>
      <c r="W1034" s="24" t="str">
        <f t="shared" si="137"/>
        <v>Brisa Fuerte</v>
      </c>
      <c r="X1034" s="24" t="s">
        <v>60</v>
      </c>
      <c r="Y1034" s="24">
        <f t="shared" si="138"/>
        <v>292.5</v>
      </c>
      <c r="Z1034" s="25">
        <v>0</v>
      </c>
      <c r="AA1034" s="25">
        <f t="shared" si="139"/>
        <v>0</v>
      </c>
      <c r="AB1034" s="25">
        <f t="shared" si="140"/>
        <v>0</v>
      </c>
      <c r="AC1034" s="25">
        <v>0</v>
      </c>
      <c r="AD1034" s="26">
        <v>1</v>
      </c>
      <c r="AE1034" s="26" t="s">
        <v>93</v>
      </c>
      <c r="AN1034" s="98" t="s">
        <v>277</v>
      </c>
    </row>
    <row r="1035" spans="1:40">
      <c r="A1035" s="17">
        <v>43488</v>
      </c>
      <c r="B1035" s="18">
        <v>0.33333333333333298</v>
      </c>
      <c r="C1035" s="18">
        <v>0.625</v>
      </c>
      <c r="D1035" s="19">
        <v>-1</v>
      </c>
      <c r="E1035" s="19">
        <v>0</v>
      </c>
      <c r="F1035" s="19">
        <v>1</v>
      </c>
      <c r="G1035" s="5" t="e">
        <f>INDEX('Carta Psicrométrica'!B$3:AO$49,MATCH(datos!F1035,'Carta Psicrométrica'!A$3:A$49,0),MATCH(datos!E1035,'Carta Psicrométrica'!B$2:AO$2,0))</f>
        <v>#N/A</v>
      </c>
      <c r="H1035" s="20">
        <v>12</v>
      </c>
      <c r="I1035" s="20">
        <v>1</v>
      </c>
      <c r="J1035" s="6">
        <v>1030</v>
      </c>
      <c r="K1035" s="6">
        <f t="shared" si="136"/>
        <v>772.5</v>
      </c>
      <c r="L1035" s="21">
        <v>4</v>
      </c>
      <c r="M1035" s="21">
        <v>4</v>
      </c>
      <c r="N1035" s="21">
        <v>6</v>
      </c>
      <c r="O1035" s="21">
        <v>7</v>
      </c>
      <c r="P1035" s="21">
        <v>10</v>
      </c>
      <c r="Q1035" s="22">
        <v>95</v>
      </c>
      <c r="R1035" s="22">
        <v>93</v>
      </c>
      <c r="S1035" s="23">
        <f t="shared" ref="S1035:S1066" si="141">IF(AB1035=0,Q1035-R1035,Q1035-(R1035-AB1035))</f>
        <v>2</v>
      </c>
      <c r="T1035" s="22">
        <v>20</v>
      </c>
      <c r="U1035" s="22">
        <v>3</v>
      </c>
      <c r="V1035" s="24">
        <v>1</v>
      </c>
      <c r="W1035" s="24" t="str">
        <f t="shared" si="137"/>
        <v>Ventolina</v>
      </c>
      <c r="X1035" s="24" t="s">
        <v>47</v>
      </c>
      <c r="Y1035" s="24">
        <f t="shared" si="138"/>
        <v>315</v>
      </c>
      <c r="Z1035" s="25">
        <v>0</v>
      </c>
      <c r="AA1035" s="25">
        <f t="shared" si="139"/>
        <v>0</v>
      </c>
      <c r="AB1035" s="25">
        <f t="shared" si="140"/>
        <v>0</v>
      </c>
      <c r="AC1035" s="25">
        <v>0</v>
      </c>
      <c r="AD1035" s="26">
        <v>0</v>
      </c>
      <c r="AN1035" s="98" t="s">
        <v>277</v>
      </c>
    </row>
    <row r="1036" spans="1:40">
      <c r="A1036" s="17">
        <v>43489</v>
      </c>
      <c r="B1036" s="18">
        <v>0.33333333333333298</v>
      </c>
      <c r="C1036" s="18">
        <v>0.625</v>
      </c>
      <c r="D1036" s="19">
        <v>0</v>
      </c>
      <c r="E1036" s="19">
        <v>0</v>
      </c>
      <c r="F1036" s="19">
        <v>3</v>
      </c>
      <c r="G1036" s="5" t="e">
        <f>INDEX('Carta Psicrométrica'!B$3:AO$49,MATCH(datos!F1036,'Carta Psicrométrica'!A$3:A$49,0),MATCH(datos!E1036,'Carta Psicrométrica'!B$2:AO$2,0))</f>
        <v>#N/A</v>
      </c>
      <c r="H1036" s="20">
        <v>11</v>
      </c>
      <c r="I1036" s="20">
        <v>-1</v>
      </c>
      <c r="J1036" s="6">
        <v>1031</v>
      </c>
      <c r="K1036" s="6">
        <f t="shared" si="136"/>
        <v>773.25</v>
      </c>
      <c r="L1036" s="21">
        <v>2</v>
      </c>
      <c r="M1036" s="21">
        <v>3</v>
      </c>
      <c r="N1036" s="21">
        <v>5</v>
      </c>
      <c r="O1036" s="21">
        <v>7</v>
      </c>
      <c r="P1036" s="21">
        <v>10</v>
      </c>
      <c r="Q1036" s="22">
        <v>93</v>
      </c>
      <c r="R1036" s="22">
        <v>90</v>
      </c>
      <c r="S1036" s="23">
        <f t="shared" si="141"/>
        <v>3</v>
      </c>
      <c r="T1036" s="22">
        <v>20</v>
      </c>
      <c r="U1036" s="22">
        <v>1</v>
      </c>
      <c r="V1036" s="24">
        <v>1</v>
      </c>
      <c r="W1036" s="24" t="str">
        <f t="shared" si="137"/>
        <v>Ventolina</v>
      </c>
      <c r="X1036" s="24" t="s">
        <v>60</v>
      </c>
      <c r="Y1036" s="24">
        <f t="shared" si="138"/>
        <v>292.5</v>
      </c>
      <c r="Z1036" s="25">
        <v>0</v>
      </c>
      <c r="AA1036" s="25">
        <f t="shared" si="139"/>
        <v>0</v>
      </c>
      <c r="AB1036" s="25">
        <f t="shared" si="140"/>
        <v>0</v>
      </c>
      <c r="AC1036" s="25">
        <v>0</v>
      </c>
      <c r="AD1036" s="26">
        <v>0</v>
      </c>
      <c r="AN1036" s="98" t="s">
        <v>277</v>
      </c>
    </row>
    <row r="1037" spans="1:40">
      <c r="A1037" s="17">
        <v>43490</v>
      </c>
      <c r="B1037" s="18">
        <v>0.33333333333333298</v>
      </c>
      <c r="C1037" s="18">
        <v>0.625</v>
      </c>
      <c r="D1037" s="19">
        <v>-1</v>
      </c>
      <c r="E1037" s="19">
        <v>0</v>
      </c>
      <c r="F1037" s="19">
        <v>2</v>
      </c>
      <c r="G1037" s="5" t="e">
        <f>INDEX('Carta Psicrométrica'!B$3:AO$49,MATCH(datos!F1037,'Carta Psicrométrica'!A$3:A$49,0),MATCH(datos!E1037,'Carta Psicrométrica'!B$2:AO$2,0))</f>
        <v>#N/A</v>
      </c>
      <c r="H1037" s="20">
        <v>9</v>
      </c>
      <c r="I1037" s="20">
        <v>2</v>
      </c>
      <c r="J1037" s="6">
        <v>1028</v>
      </c>
      <c r="K1037" s="6">
        <f t="shared" ref="K1037:K1068" si="142">J1037*0.75</f>
        <v>771</v>
      </c>
      <c r="L1037" s="21">
        <v>2</v>
      </c>
      <c r="M1037" s="21">
        <v>3</v>
      </c>
      <c r="N1037" s="21">
        <v>5</v>
      </c>
      <c r="O1037" s="21">
        <v>1</v>
      </c>
      <c r="P1037" s="21">
        <v>10</v>
      </c>
      <c r="Q1037" s="22">
        <v>90</v>
      </c>
      <c r="R1037" s="22">
        <v>89</v>
      </c>
      <c r="S1037" s="23">
        <f t="shared" si="141"/>
        <v>1</v>
      </c>
      <c r="T1037" s="22">
        <v>21</v>
      </c>
      <c r="U1037" s="22">
        <v>0</v>
      </c>
      <c r="V1037" s="24">
        <v>0</v>
      </c>
      <c r="W1037" s="24" t="str">
        <f t="shared" si="137"/>
        <v>Calma</v>
      </c>
      <c r="X1037" s="24" t="s">
        <v>60</v>
      </c>
      <c r="Y1037" s="24">
        <f t="shared" si="138"/>
        <v>292.5</v>
      </c>
      <c r="Z1037" s="25">
        <v>0</v>
      </c>
      <c r="AA1037" s="25">
        <f t="shared" si="139"/>
        <v>0</v>
      </c>
      <c r="AB1037" s="25">
        <f t="shared" si="140"/>
        <v>0</v>
      </c>
      <c r="AC1037" s="25">
        <v>0</v>
      </c>
      <c r="AD1037" s="26">
        <v>0</v>
      </c>
      <c r="AN1037" s="98" t="s">
        <v>278</v>
      </c>
    </row>
    <row r="1038" spans="1:40">
      <c r="A1038" s="17">
        <v>43491</v>
      </c>
      <c r="B1038" s="18">
        <v>0.33333333333333298</v>
      </c>
      <c r="C1038" s="18">
        <v>0.625</v>
      </c>
      <c r="D1038" s="19">
        <v>1</v>
      </c>
      <c r="E1038" s="19">
        <v>2</v>
      </c>
      <c r="F1038" s="19">
        <v>5</v>
      </c>
      <c r="G1038" s="5">
        <f>INDEX('Carta Psicrométrica'!B$3:AO$49,MATCH(datos!F1038,'Carta Psicrométrica'!A$3:A$49,0),MATCH(datos!E1038,'Carta Psicrométrica'!B$2:AO$2,0))</f>
        <v>68</v>
      </c>
      <c r="H1038" s="20">
        <v>16</v>
      </c>
      <c r="I1038" s="20">
        <v>2</v>
      </c>
      <c r="J1038" s="6">
        <v>1030</v>
      </c>
      <c r="K1038" s="6">
        <f t="shared" si="142"/>
        <v>772.5</v>
      </c>
      <c r="L1038" s="21">
        <v>3</v>
      </c>
      <c r="M1038" s="21">
        <v>2</v>
      </c>
      <c r="N1038" s="21">
        <v>5</v>
      </c>
      <c r="O1038" s="21">
        <v>6</v>
      </c>
      <c r="P1038" s="21">
        <v>9</v>
      </c>
      <c r="Q1038" s="22">
        <v>1052</v>
      </c>
      <c r="R1038" s="22">
        <v>103</v>
      </c>
      <c r="S1038" s="23">
        <f t="shared" si="141"/>
        <v>949</v>
      </c>
      <c r="T1038" s="22">
        <v>10</v>
      </c>
      <c r="U1038" s="22">
        <v>2</v>
      </c>
      <c r="V1038" s="24">
        <v>2</v>
      </c>
      <c r="W1038" s="24" t="str">
        <f t="shared" si="137"/>
        <v>Brisa Suave</v>
      </c>
      <c r="X1038" s="24" t="s">
        <v>58</v>
      </c>
      <c r="Y1038" s="24">
        <f t="shared" si="138"/>
        <v>270</v>
      </c>
      <c r="Z1038" s="25">
        <v>0</v>
      </c>
      <c r="AA1038" s="25">
        <f t="shared" si="139"/>
        <v>0</v>
      </c>
      <c r="AB1038" s="25">
        <f t="shared" si="140"/>
        <v>0</v>
      </c>
      <c r="AC1038" s="25">
        <v>0</v>
      </c>
      <c r="AD1038" s="26">
        <v>1</v>
      </c>
      <c r="AE1038" s="26" t="s">
        <v>70</v>
      </c>
      <c r="AN1038" s="98" t="s">
        <v>279</v>
      </c>
    </row>
    <row r="1039" spans="1:40">
      <c r="A1039" s="17">
        <v>43492</v>
      </c>
      <c r="B1039" s="18">
        <v>0.33333333333333298</v>
      </c>
      <c r="C1039" s="18">
        <v>0.625</v>
      </c>
      <c r="D1039" s="19">
        <v>0</v>
      </c>
      <c r="E1039" s="19">
        <v>0</v>
      </c>
      <c r="F1039" s="19">
        <v>3</v>
      </c>
      <c r="G1039" s="5" t="e">
        <f>INDEX('Carta Psicrométrica'!B$3:AO$49,MATCH(datos!F1039,'Carta Psicrométrica'!A$3:A$49,0),MATCH(datos!E1039,'Carta Psicrométrica'!B$2:AO$2,0))</f>
        <v>#N/A</v>
      </c>
      <c r="H1039" s="20">
        <v>20</v>
      </c>
      <c r="I1039" s="20">
        <v>1</v>
      </c>
      <c r="J1039" s="6">
        <v>1032</v>
      </c>
      <c r="K1039" s="6">
        <f t="shared" si="142"/>
        <v>774</v>
      </c>
      <c r="L1039" s="21">
        <v>2</v>
      </c>
      <c r="M1039" s="21">
        <v>2</v>
      </c>
      <c r="N1039" s="21">
        <v>5</v>
      </c>
      <c r="O1039" s="21">
        <v>7</v>
      </c>
      <c r="P1039" s="21">
        <v>10</v>
      </c>
      <c r="Q1039" s="22">
        <v>107</v>
      </c>
      <c r="R1039" s="22">
        <v>105</v>
      </c>
      <c r="S1039" s="23">
        <f t="shared" si="141"/>
        <v>2</v>
      </c>
      <c r="T1039" s="22">
        <v>16</v>
      </c>
      <c r="U1039" s="22">
        <v>0</v>
      </c>
      <c r="V1039" s="24">
        <v>0</v>
      </c>
      <c r="W1039" s="24" t="str">
        <f t="shared" si="137"/>
        <v>Calma</v>
      </c>
      <c r="X1039" s="24" t="s">
        <v>58</v>
      </c>
      <c r="Y1039" s="24">
        <f t="shared" si="138"/>
        <v>270</v>
      </c>
      <c r="Z1039" s="25">
        <v>0</v>
      </c>
      <c r="AA1039" s="25">
        <f t="shared" si="139"/>
        <v>0</v>
      </c>
      <c r="AB1039" s="25">
        <f t="shared" si="140"/>
        <v>0</v>
      </c>
      <c r="AC1039" s="25">
        <v>0</v>
      </c>
      <c r="AD1039" s="26">
        <v>2</v>
      </c>
      <c r="AE1039" s="26" t="s">
        <v>96</v>
      </c>
      <c r="AN1039" s="98" t="s">
        <v>280</v>
      </c>
    </row>
    <row r="1040" spans="1:40">
      <c r="A1040" s="17">
        <v>43493</v>
      </c>
      <c r="B1040" s="18">
        <v>0.33333333333333298</v>
      </c>
      <c r="C1040" s="18">
        <v>0.625</v>
      </c>
      <c r="D1040" s="19">
        <v>1</v>
      </c>
      <c r="E1040" s="19">
        <v>1</v>
      </c>
      <c r="F1040" s="19">
        <v>4</v>
      </c>
      <c r="G1040" s="5">
        <f>INDEX('Carta Psicrométrica'!B$3:AO$49,MATCH(datos!F1040,'Carta Psicrométrica'!A$3:A$49,0),MATCH(datos!E1040,'Carta Psicrométrica'!B$2:AO$2,0))</f>
        <v>83</v>
      </c>
      <c r="H1040" s="20">
        <v>14</v>
      </c>
      <c r="I1040" s="20">
        <v>0</v>
      </c>
      <c r="J1040" s="6">
        <v>1030</v>
      </c>
      <c r="K1040" s="6">
        <f t="shared" si="142"/>
        <v>772.5</v>
      </c>
      <c r="L1040" s="21">
        <v>2</v>
      </c>
      <c r="M1040" s="21">
        <v>1</v>
      </c>
      <c r="N1040" s="21">
        <v>5</v>
      </c>
      <c r="O1040" s="21">
        <v>6</v>
      </c>
      <c r="P1040" s="21">
        <v>9</v>
      </c>
      <c r="Q1040" s="22">
        <v>112</v>
      </c>
      <c r="R1040" s="22">
        <v>107</v>
      </c>
      <c r="S1040" s="23">
        <f t="shared" si="141"/>
        <v>5</v>
      </c>
      <c r="T1040" s="22">
        <v>16</v>
      </c>
      <c r="U1040" s="22">
        <v>-1</v>
      </c>
      <c r="V1040" s="24">
        <v>1</v>
      </c>
      <c r="W1040" s="24" t="str">
        <f t="shared" si="137"/>
        <v>Ventolina</v>
      </c>
      <c r="X1040" s="24" t="s">
        <v>60</v>
      </c>
      <c r="Y1040" s="24">
        <f t="shared" si="138"/>
        <v>292.5</v>
      </c>
      <c r="Z1040" s="25">
        <v>0</v>
      </c>
      <c r="AA1040" s="25">
        <f t="shared" si="139"/>
        <v>0</v>
      </c>
      <c r="AB1040" s="25">
        <f t="shared" si="140"/>
        <v>0</v>
      </c>
      <c r="AC1040" s="25">
        <v>0</v>
      </c>
      <c r="AD1040" s="26">
        <v>0</v>
      </c>
      <c r="AN1040" s="98" t="s">
        <v>281</v>
      </c>
    </row>
    <row r="1041" spans="1:40">
      <c r="A1041" s="17">
        <v>43494</v>
      </c>
      <c r="B1041" s="18">
        <v>0.33333333333333298</v>
      </c>
      <c r="C1041" s="18">
        <v>0.625</v>
      </c>
      <c r="D1041" s="19">
        <v>-1</v>
      </c>
      <c r="E1041" s="19">
        <v>-2</v>
      </c>
      <c r="F1041" s="19">
        <v>-5</v>
      </c>
      <c r="G1041" s="5" t="e">
        <f>INDEX('Carta Psicrométrica'!B$3:AO$49,MATCH(datos!F1041,'Carta Psicrométrica'!A$3:A$49,0),MATCH(datos!E1041,'Carta Psicrométrica'!B$2:AO$2,0))</f>
        <v>#N/A</v>
      </c>
      <c r="H1041" s="20">
        <v>18</v>
      </c>
      <c r="I1041" s="20">
        <v>3</v>
      </c>
      <c r="J1041" s="6">
        <v>1028</v>
      </c>
      <c r="K1041" s="6">
        <f t="shared" si="142"/>
        <v>771</v>
      </c>
      <c r="L1041" s="21">
        <v>4</v>
      </c>
      <c r="M1041" s="21">
        <v>3</v>
      </c>
      <c r="N1041" s="21">
        <v>5</v>
      </c>
      <c r="O1041" s="21">
        <v>6</v>
      </c>
      <c r="P1041" s="21">
        <v>9</v>
      </c>
      <c r="Q1041" s="22">
        <v>103</v>
      </c>
      <c r="R1041" s="22">
        <v>100</v>
      </c>
      <c r="S1041" s="23">
        <f t="shared" si="141"/>
        <v>3</v>
      </c>
      <c r="T1041" s="22">
        <v>11</v>
      </c>
      <c r="U1041" s="22">
        <v>5</v>
      </c>
      <c r="V1041" s="24">
        <v>0</v>
      </c>
      <c r="W1041" s="24" t="str">
        <f t="shared" si="137"/>
        <v>Calma</v>
      </c>
      <c r="X1041" s="24" t="s">
        <v>59</v>
      </c>
      <c r="Y1041" s="24">
        <f t="shared" si="138"/>
        <v>45</v>
      </c>
      <c r="Z1041" s="25">
        <v>0</v>
      </c>
      <c r="AA1041" s="25">
        <f t="shared" si="139"/>
        <v>0</v>
      </c>
      <c r="AB1041" s="25">
        <f t="shared" si="140"/>
        <v>0</v>
      </c>
      <c r="AC1041" s="25">
        <v>0</v>
      </c>
      <c r="AD1041" s="26">
        <v>0</v>
      </c>
      <c r="AN1041" s="98" t="s">
        <v>282</v>
      </c>
    </row>
    <row r="1042" spans="1:40">
      <c r="A1042" s="17">
        <v>43495</v>
      </c>
      <c r="B1042" s="18">
        <v>0.33333333333333298</v>
      </c>
      <c r="C1042" s="18">
        <v>0.625</v>
      </c>
      <c r="D1042" s="19">
        <v>6</v>
      </c>
      <c r="E1042" s="19">
        <v>5</v>
      </c>
      <c r="F1042" s="19">
        <v>7.5</v>
      </c>
      <c r="G1042" s="5" t="e">
        <f>INDEX('Carta Psicrométrica'!B$3:AO$49,MATCH(datos!F1042,'Carta Psicrométrica'!A$3:A$49,0),MATCH(datos!E1042,'Carta Psicrométrica'!B$2:AO$2,0))</f>
        <v>#N/A</v>
      </c>
      <c r="H1042" s="20">
        <v>11</v>
      </c>
      <c r="I1042" s="20">
        <v>7</v>
      </c>
      <c r="J1042" s="6">
        <v>1028</v>
      </c>
      <c r="K1042" s="6">
        <f t="shared" si="142"/>
        <v>771</v>
      </c>
      <c r="L1042" s="21">
        <v>5</v>
      </c>
      <c r="M1042" s="21">
        <v>4</v>
      </c>
      <c r="N1042" s="21">
        <v>6</v>
      </c>
      <c r="O1042" s="21">
        <v>7</v>
      </c>
      <c r="P1042" s="21">
        <v>9</v>
      </c>
      <c r="Q1042" s="22">
        <v>100</v>
      </c>
      <c r="R1042" s="22">
        <v>93</v>
      </c>
      <c r="S1042" s="23">
        <f t="shared" si="141"/>
        <v>7</v>
      </c>
      <c r="T1042" s="22">
        <v>11</v>
      </c>
      <c r="U1042" s="22">
        <v>5</v>
      </c>
      <c r="V1042" s="24">
        <v>1</v>
      </c>
      <c r="W1042" s="24" t="str">
        <f t="shared" si="137"/>
        <v>Ventolina</v>
      </c>
      <c r="X1042" s="24" t="s">
        <v>59</v>
      </c>
      <c r="Y1042" s="24">
        <f t="shared" si="138"/>
        <v>45</v>
      </c>
      <c r="Z1042" s="25">
        <v>0</v>
      </c>
      <c r="AA1042" s="25">
        <f t="shared" si="139"/>
        <v>0</v>
      </c>
      <c r="AB1042" s="25">
        <f t="shared" si="140"/>
        <v>0</v>
      </c>
      <c r="AC1042" s="25">
        <v>0</v>
      </c>
      <c r="AD1042" s="26">
        <v>8</v>
      </c>
      <c r="AE1042" s="26" t="s">
        <v>189</v>
      </c>
      <c r="AN1042" s="98" t="s">
        <v>283</v>
      </c>
    </row>
    <row r="1043" spans="1:40">
      <c r="A1043" s="17">
        <v>43496</v>
      </c>
      <c r="B1043" s="18">
        <v>0.33333333333333298</v>
      </c>
      <c r="C1043" s="18">
        <v>0.625</v>
      </c>
      <c r="D1043" s="19">
        <v>3</v>
      </c>
      <c r="E1043" s="19">
        <v>6</v>
      </c>
      <c r="F1043" s="19">
        <v>8</v>
      </c>
      <c r="G1043" s="5">
        <f>INDEX('Carta Psicrométrica'!B$3:AO$49,MATCH(datos!F1043,'Carta Psicrométrica'!A$3:A$49,0),MATCH(datos!E1043,'Carta Psicrométrica'!B$2:AO$2,0))</f>
        <v>21</v>
      </c>
      <c r="H1043" s="20">
        <v>15</v>
      </c>
      <c r="I1043" s="20">
        <v>6</v>
      </c>
      <c r="J1043" s="6">
        <v>1026</v>
      </c>
      <c r="K1043" s="6">
        <f t="shared" si="142"/>
        <v>769.5</v>
      </c>
      <c r="L1043" s="21">
        <v>6</v>
      </c>
      <c r="M1043" s="21">
        <v>4</v>
      </c>
      <c r="N1043" s="21">
        <v>7</v>
      </c>
      <c r="O1043" s="21">
        <v>8</v>
      </c>
      <c r="P1043" s="21">
        <v>9</v>
      </c>
      <c r="Q1043" s="22">
        <v>93</v>
      </c>
      <c r="R1043" s="22">
        <v>96</v>
      </c>
      <c r="S1043" s="23">
        <f t="shared" si="141"/>
        <v>-3</v>
      </c>
      <c r="T1043" s="22">
        <v>9</v>
      </c>
      <c r="U1043" s="22">
        <v>6</v>
      </c>
      <c r="V1043" s="24">
        <v>0</v>
      </c>
      <c r="W1043" s="24" t="str">
        <f t="shared" si="137"/>
        <v>Calma</v>
      </c>
      <c r="X1043" s="24" t="s">
        <v>59</v>
      </c>
      <c r="Y1043" s="24">
        <f t="shared" si="138"/>
        <v>45</v>
      </c>
      <c r="Z1043" s="25">
        <v>0</v>
      </c>
      <c r="AA1043" s="25">
        <f t="shared" si="139"/>
        <v>0</v>
      </c>
      <c r="AB1043" s="25">
        <f t="shared" si="140"/>
        <v>0</v>
      </c>
      <c r="AC1043" s="25">
        <v>0</v>
      </c>
      <c r="AD1043" s="26">
        <v>5</v>
      </c>
      <c r="AE1043" s="26" t="s">
        <v>93</v>
      </c>
      <c r="AN1043" s="98" t="s">
        <v>280</v>
      </c>
    </row>
    <row r="1044" spans="1:40">
      <c r="A1044" s="17">
        <v>43497</v>
      </c>
      <c r="B1044" s="18">
        <v>0.33333333333333298</v>
      </c>
      <c r="C1044" s="18">
        <v>0.625</v>
      </c>
      <c r="D1044" s="19">
        <v>6</v>
      </c>
      <c r="E1044" s="19">
        <v>6</v>
      </c>
      <c r="F1044" s="19">
        <v>9</v>
      </c>
      <c r="G1044" s="5">
        <f>INDEX('Carta Psicrométrica'!B$3:AO$49,MATCH(datos!F1044,'Carta Psicrométrica'!A$3:A$49,0),MATCH(datos!E1044,'Carta Psicrométrica'!B$2:AO$2,0))</f>
        <v>24</v>
      </c>
      <c r="H1044" s="20">
        <v>20</v>
      </c>
      <c r="I1044" s="20">
        <v>6</v>
      </c>
      <c r="J1044" s="6">
        <v>1026</v>
      </c>
      <c r="K1044" s="6">
        <f t="shared" si="142"/>
        <v>769.5</v>
      </c>
      <c r="L1044" s="21">
        <v>6</v>
      </c>
      <c r="M1044" s="21">
        <v>5</v>
      </c>
      <c r="N1044" s="21">
        <v>7</v>
      </c>
      <c r="O1044" s="21">
        <v>7</v>
      </c>
      <c r="P1044" s="21">
        <v>10</v>
      </c>
      <c r="Q1044" s="22">
        <v>96</v>
      </c>
      <c r="R1044" s="22">
        <v>92</v>
      </c>
      <c r="S1044" s="23">
        <f t="shared" si="141"/>
        <v>4</v>
      </c>
      <c r="T1044" s="22">
        <v>10</v>
      </c>
      <c r="U1044" s="22">
        <v>8</v>
      </c>
      <c r="V1044" s="24">
        <v>0</v>
      </c>
      <c r="W1044" s="24" t="str">
        <f t="shared" si="137"/>
        <v>Calma</v>
      </c>
      <c r="X1044" s="24" t="s">
        <v>59</v>
      </c>
      <c r="Y1044" s="24">
        <f t="shared" si="138"/>
        <v>45</v>
      </c>
      <c r="Z1044" s="25">
        <v>0</v>
      </c>
      <c r="AA1044" s="25">
        <f t="shared" si="139"/>
        <v>0</v>
      </c>
      <c r="AB1044" s="25">
        <f t="shared" si="140"/>
        <v>0</v>
      </c>
      <c r="AC1044" s="25">
        <v>0</v>
      </c>
      <c r="AD1044" s="26">
        <v>7</v>
      </c>
      <c r="AE1044" s="26" t="s">
        <v>88</v>
      </c>
      <c r="AN1044" s="98" t="s">
        <v>284</v>
      </c>
    </row>
    <row r="1045" spans="1:40">
      <c r="A1045" s="17">
        <v>43498</v>
      </c>
      <c r="B1045" s="18">
        <v>0.33333333333333298</v>
      </c>
      <c r="C1045" s="18">
        <v>0.625</v>
      </c>
      <c r="D1045" s="19">
        <v>6</v>
      </c>
      <c r="E1045" s="19">
        <v>6</v>
      </c>
      <c r="F1045" s="19">
        <v>8</v>
      </c>
      <c r="G1045" s="5">
        <v>21</v>
      </c>
      <c r="H1045" s="20">
        <v>20</v>
      </c>
      <c r="I1045" s="20">
        <v>7</v>
      </c>
      <c r="J1045" s="6">
        <v>1025</v>
      </c>
      <c r="K1045" s="6">
        <f t="shared" si="142"/>
        <v>768.75</v>
      </c>
      <c r="L1045" s="21">
        <v>6</v>
      </c>
      <c r="M1045" s="21">
        <v>5</v>
      </c>
      <c r="N1045" s="21">
        <v>7</v>
      </c>
      <c r="O1045" s="21">
        <v>7</v>
      </c>
      <c r="P1045" s="21">
        <v>10</v>
      </c>
      <c r="Q1045" s="22">
        <v>110</v>
      </c>
      <c r="R1045" s="22">
        <v>104</v>
      </c>
      <c r="S1045" s="23">
        <f t="shared" si="141"/>
        <v>6</v>
      </c>
      <c r="T1045" s="22">
        <v>18</v>
      </c>
      <c r="U1045" s="22">
        <v>10</v>
      </c>
      <c r="V1045" s="24">
        <v>0</v>
      </c>
      <c r="W1045" s="24" t="str">
        <f t="shared" si="137"/>
        <v>Calma</v>
      </c>
      <c r="X1045" s="24" t="s">
        <v>59</v>
      </c>
      <c r="Y1045" s="24">
        <f t="shared" si="138"/>
        <v>45</v>
      </c>
      <c r="Z1045" s="25">
        <v>0</v>
      </c>
      <c r="AA1045" s="25">
        <f t="shared" si="139"/>
        <v>0</v>
      </c>
      <c r="AB1045" s="25">
        <f t="shared" si="140"/>
        <v>0</v>
      </c>
      <c r="AC1045" s="25">
        <v>0</v>
      </c>
      <c r="AD1045" s="26">
        <v>5</v>
      </c>
      <c r="AE1045" s="26" t="s">
        <v>74</v>
      </c>
      <c r="AN1045" s="98" t="s">
        <v>285</v>
      </c>
    </row>
    <row r="1046" spans="1:40">
      <c r="A1046" s="17">
        <v>43499</v>
      </c>
      <c r="B1046" s="18">
        <v>0.33333333333333298</v>
      </c>
      <c r="C1046" s="18">
        <v>0.625</v>
      </c>
      <c r="D1046" s="19">
        <v>8</v>
      </c>
      <c r="E1046" s="19">
        <v>8</v>
      </c>
      <c r="F1046" s="19">
        <v>10</v>
      </c>
      <c r="G1046" s="5">
        <f>INDEX('Carta Psicrométrica'!B$3:AO$49,MATCH(datos!F1046,'Carta Psicrométrica'!A$3:A$49,0),MATCH(datos!E1046,'Carta Psicrométrica'!B$2:AO$2,0))</f>
        <v>5</v>
      </c>
      <c r="H1046" s="20">
        <v>20</v>
      </c>
      <c r="I1046" s="20">
        <v>13</v>
      </c>
      <c r="J1046" s="6">
        <v>1025</v>
      </c>
      <c r="K1046" s="6">
        <f t="shared" si="142"/>
        <v>768.75</v>
      </c>
      <c r="L1046" s="21">
        <v>9</v>
      </c>
      <c r="M1046" s="21">
        <v>6</v>
      </c>
      <c r="N1046" s="21">
        <v>6</v>
      </c>
      <c r="O1046" s="21">
        <v>7</v>
      </c>
      <c r="P1046" s="21">
        <v>10</v>
      </c>
      <c r="Q1046" s="22">
        <v>104</v>
      </c>
      <c r="R1046" s="22">
        <v>106</v>
      </c>
      <c r="S1046" s="23">
        <f t="shared" si="141"/>
        <v>-2</v>
      </c>
      <c r="T1046" s="22">
        <v>15</v>
      </c>
      <c r="U1046" s="22">
        <v>10</v>
      </c>
      <c r="V1046" s="24">
        <v>0</v>
      </c>
      <c r="W1046" s="24" t="str">
        <f t="shared" si="137"/>
        <v>Calma</v>
      </c>
      <c r="X1046" s="24" t="s">
        <v>53</v>
      </c>
      <c r="Y1046" s="24">
        <f t="shared" si="138"/>
        <v>22.5</v>
      </c>
      <c r="Z1046" s="25">
        <v>0</v>
      </c>
      <c r="AA1046" s="25">
        <f t="shared" si="139"/>
        <v>0</v>
      </c>
      <c r="AB1046" s="25">
        <f t="shared" si="140"/>
        <v>0</v>
      </c>
      <c r="AC1046" s="25">
        <v>0</v>
      </c>
      <c r="AD1046" s="26">
        <v>4</v>
      </c>
      <c r="AE1046" s="26" t="s">
        <v>74</v>
      </c>
      <c r="AN1046" s="98" t="s">
        <v>286</v>
      </c>
    </row>
    <row r="1047" spans="1:40">
      <c r="A1047" s="17">
        <v>43500</v>
      </c>
      <c r="B1047" s="18">
        <v>0.33333333333333298</v>
      </c>
      <c r="C1047" s="18">
        <v>0.625</v>
      </c>
      <c r="D1047" s="19">
        <v>8</v>
      </c>
      <c r="E1047" s="19">
        <v>8</v>
      </c>
      <c r="F1047" s="19">
        <v>10</v>
      </c>
      <c r="G1047" s="5">
        <f>INDEX('Carta Psicrométrica'!B$3:AO$49,MATCH(datos!F1047,'Carta Psicrométrica'!A$3:A$49,0),MATCH(datos!E1047,'Carta Psicrométrica'!B$2:AO$2,0))</f>
        <v>5</v>
      </c>
      <c r="H1047" s="20">
        <v>22</v>
      </c>
      <c r="I1047" s="20">
        <v>2</v>
      </c>
      <c r="J1047" s="6">
        <v>1026</v>
      </c>
      <c r="K1047" s="6">
        <f t="shared" si="142"/>
        <v>769.5</v>
      </c>
      <c r="L1047" s="21">
        <v>8</v>
      </c>
      <c r="M1047" s="21">
        <v>7</v>
      </c>
      <c r="N1047" s="21">
        <v>9</v>
      </c>
      <c r="O1047" s="21">
        <v>8</v>
      </c>
      <c r="P1047" s="21">
        <v>10</v>
      </c>
      <c r="Q1047" s="22">
        <v>106</v>
      </c>
      <c r="R1047" s="22">
        <v>102</v>
      </c>
      <c r="S1047" s="23">
        <f t="shared" si="141"/>
        <v>4</v>
      </c>
      <c r="T1047" s="22">
        <v>8</v>
      </c>
      <c r="U1047" s="22">
        <v>-1</v>
      </c>
      <c r="V1047" s="24">
        <v>2</v>
      </c>
      <c r="W1047" s="24" t="str">
        <f t="shared" si="137"/>
        <v>Brisa Suave</v>
      </c>
      <c r="X1047" s="24" t="s">
        <v>58</v>
      </c>
      <c r="Y1047" s="24">
        <f t="shared" si="138"/>
        <v>270</v>
      </c>
      <c r="Z1047" s="25">
        <v>0</v>
      </c>
      <c r="AA1047" s="25">
        <f t="shared" si="139"/>
        <v>0</v>
      </c>
      <c r="AB1047" s="25">
        <f t="shared" si="140"/>
        <v>0</v>
      </c>
      <c r="AC1047" s="25">
        <v>0</v>
      </c>
      <c r="AD1047" s="26">
        <v>1</v>
      </c>
      <c r="AE1047" s="26" t="s">
        <v>74</v>
      </c>
      <c r="AN1047" s="98" t="s">
        <v>287</v>
      </c>
    </row>
    <row r="1048" spans="1:40">
      <c r="A1048" s="17">
        <v>43501</v>
      </c>
      <c r="B1048" s="18">
        <v>0.33333333333333298</v>
      </c>
      <c r="C1048" s="18">
        <v>0.625</v>
      </c>
      <c r="D1048" s="19">
        <v>14</v>
      </c>
      <c r="E1048" s="19">
        <v>12</v>
      </c>
      <c r="F1048" s="19">
        <v>15</v>
      </c>
      <c r="G1048" s="5">
        <f>INDEX('Carta Psicrométrica'!B$3:AO$49,MATCH(datos!F1048,'Carta Psicrométrica'!A$3:A$49,0),MATCH(datos!E1048,'Carta Psicrométrica'!B$2:AO$2,0))</f>
        <v>0</v>
      </c>
      <c r="H1048" s="20">
        <v>23</v>
      </c>
      <c r="I1048" s="20">
        <v>8</v>
      </c>
      <c r="J1048" s="6">
        <v>1025</v>
      </c>
      <c r="K1048" s="6">
        <f t="shared" si="142"/>
        <v>768.75</v>
      </c>
      <c r="L1048" s="21">
        <v>10</v>
      </c>
      <c r="M1048" s="21">
        <v>8</v>
      </c>
      <c r="N1048" s="21">
        <v>10</v>
      </c>
      <c r="O1048" s="21">
        <v>10</v>
      </c>
      <c r="P1048" s="21">
        <v>10</v>
      </c>
      <c r="Q1048" s="22">
        <v>102</v>
      </c>
      <c r="R1048" s="22">
        <v>100</v>
      </c>
      <c r="S1048" s="23">
        <f t="shared" si="141"/>
        <v>2</v>
      </c>
      <c r="T1048" s="22">
        <v>14</v>
      </c>
      <c r="U1048" s="22">
        <v>10</v>
      </c>
      <c r="V1048" s="24">
        <v>2</v>
      </c>
      <c r="W1048" s="24" t="str">
        <f t="shared" si="137"/>
        <v>Brisa Suave</v>
      </c>
      <c r="X1048" s="24" t="s">
        <v>58</v>
      </c>
      <c r="Y1048" s="24">
        <f t="shared" si="138"/>
        <v>270</v>
      </c>
      <c r="Z1048" s="25">
        <v>0</v>
      </c>
      <c r="AA1048" s="25">
        <f t="shared" si="139"/>
        <v>0</v>
      </c>
      <c r="AB1048" s="25">
        <f t="shared" si="140"/>
        <v>0</v>
      </c>
      <c r="AC1048" s="25">
        <v>0</v>
      </c>
      <c r="AD1048" s="26">
        <v>8</v>
      </c>
      <c r="AE1048" s="26" t="s">
        <v>83</v>
      </c>
      <c r="AN1048" s="98" t="s">
        <v>288</v>
      </c>
    </row>
    <row r="1049" spans="1:40">
      <c r="A1049" s="17">
        <v>43502</v>
      </c>
      <c r="B1049" s="18">
        <v>0.33333333333333298</v>
      </c>
      <c r="C1049" s="18">
        <v>0.625</v>
      </c>
      <c r="D1049" s="19">
        <v>10</v>
      </c>
      <c r="E1049" s="19">
        <v>12</v>
      </c>
      <c r="F1049" s="19">
        <v>12</v>
      </c>
      <c r="G1049" s="5">
        <f>INDEX('Carta Psicrométrica'!B$3:AO$49,MATCH(datos!F1049,'Carta Psicrométrica'!A$3:A$49,0),MATCH(datos!E1049,'Carta Psicrométrica'!B$2:AO$2,0))</f>
        <v>0</v>
      </c>
      <c r="H1049" s="20">
        <v>19</v>
      </c>
      <c r="I1049" s="20">
        <v>11</v>
      </c>
      <c r="J1049" s="6">
        <v>1024</v>
      </c>
      <c r="K1049" s="6">
        <f t="shared" si="142"/>
        <v>768</v>
      </c>
      <c r="L1049" s="21">
        <v>11</v>
      </c>
      <c r="M1049" s="21">
        <v>9</v>
      </c>
      <c r="N1049" s="21">
        <v>10</v>
      </c>
      <c r="O1049" s="21">
        <v>9</v>
      </c>
      <c r="P1049" s="21">
        <v>10</v>
      </c>
      <c r="Q1049" s="22">
        <v>100</v>
      </c>
      <c r="R1049" s="22">
        <v>100</v>
      </c>
      <c r="S1049" s="23">
        <f t="shared" si="141"/>
        <v>3.3020000000000067</v>
      </c>
      <c r="T1049" s="22">
        <v>14</v>
      </c>
      <c r="U1049" s="22">
        <v>10</v>
      </c>
      <c r="V1049" s="24">
        <v>0</v>
      </c>
      <c r="W1049" s="24" t="str">
        <f t="shared" si="137"/>
        <v>Calma</v>
      </c>
      <c r="X1049" s="24" t="s">
        <v>49</v>
      </c>
      <c r="Y1049" s="24">
        <f t="shared" si="138"/>
        <v>247.5</v>
      </c>
      <c r="Z1049" s="25">
        <v>0.13</v>
      </c>
      <c r="AA1049" s="25">
        <f t="shared" si="139"/>
        <v>1.1417300000000001</v>
      </c>
      <c r="AB1049" s="25">
        <f t="shared" si="140"/>
        <v>3.302</v>
      </c>
      <c r="AC1049" s="25">
        <v>29</v>
      </c>
      <c r="AD1049" s="26">
        <v>7</v>
      </c>
      <c r="AE1049" s="26" t="s">
        <v>88</v>
      </c>
      <c r="AN1049" s="98" t="s">
        <v>289</v>
      </c>
    </row>
    <row r="1050" spans="1:40">
      <c r="A1050" s="17">
        <v>43503</v>
      </c>
      <c r="B1050" s="18">
        <v>0.33333333333333298</v>
      </c>
      <c r="C1050" s="18">
        <v>0.625</v>
      </c>
      <c r="D1050" s="19">
        <v>2</v>
      </c>
      <c r="E1050" s="19">
        <v>2</v>
      </c>
      <c r="F1050" s="19">
        <v>4</v>
      </c>
      <c r="G1050" s="5">
        <f>INDEX('Carta Psicrométrica'!B$3:AO$49,MATCH(datos!F1050,'Carta Psicrométrica'!A$3:A$49,0),MATCH(datos!E1050,'Carta Psicrométrica'!B$2:AO$2,0))</f>
        <v>67</v>
      </c>
      <c r="H1050" s="20">
        <v>18</v>
      </c>
      <c r="I1050" s="20">
        <v>11</v>
      </c>
      <c r="J1050" s="6">
        <v>1029</v>
      </c>
      <c r="K1050" s="6">
        <f t="shared" si="142"/>
        <v>771.75</v>
      </c>
      <c r="L1050" s="21">
        <v>15</v>
      </c>
      <c r="M1050" s="21">
        <v>6</v>
      </c>
      <c r="N1050" s="21">
        <v>9</v>
      </c>
      <c r="O1050" s="21">
        <v>9</v>
      </c>
      <c r="P1050" s="21">
        <v>10</v>
      </c>
      <c r="Q1050" s="22">
        <v>100</v>
      </c>
      <c r="R1050" s="22">
        <v>95</v>
      </c>
      <c r="S1050" s="23">
        <f t="shared" si="141"/>
        <v>5.2540000000000049</v>
      </c>
      <c r="T1050" s="22">
        <v>15</v>
      </c>
      <c r="U1050" s="22">
        <v>10</v>
      </c>
      <c r="V1050" s="24">
        <v>4</v>
      </c>
      <c r="W1050" s="24" t="str">
        <f t="shared" si="137"/>
        <v>Brisa Moderada</v>
      </c>
      <c r="X1050" s="24" t="s">
        <v>58</v>
      </c>
      <c r="Y1050" s="24">
        <f t="shared" si="138"/>
        <v>270</v>
      </c>
      <c r="Z1050" s="25">
        <v>0.01</v>
      </c>
      <c r="AA1050" s="25">
        <f t="shared" si="139"/>
        <v>3.9370000000000004E-3</v>
      </c>
      <c r="AB1050" s="25">
        <f t="shared" si="140"/>
        <v>0.254</v>
      </c>
      <c r="AC1050" s="25">
        <v>0.1</v>
      </c>
      <c r="AD1050" s="26">
        <v>0</v>
      </c>
      <c r="AN1050" s="98" t="s">
        <v>290</v>
      </c>
    </row>
    <row r="1051" spans="1:40">
      <c r="A1051" s="17">
        <v>43504</v>
      </c>
      <c r="B1051" s="18">
        <v>0.33333333333333298</v>
      </c>
      <c r="C1051" s="18">
        <v>0.625</v>
      </c>
      <c r="D1051" s="19">
        <v>8</v>
      </c>
      <c r="E1051" s="19">
        <v>1</v>
      </c>
      <c r="F1051" s="19">
        <v>4</v>
      </c>
      <c r="G1051" s="5">
        <f>INDEX('Carta Psicrométrica'!B$3:AO$49,MATCH(datos!F1051,'Carta Psicrométrica'!A$3:A$49,0),MATCH(datos!E1051,'Carta Psicrométrica'!B$2:AO$2,0))</f>
        <v>83</v>
      </c>
      <c r="H1051" s="20">
        <v>19</v>
      </c>
      <c r="I1051" s="20">
        <v>6</v>
      </c>
      <c r="J1051" s="6">
        <v>1032</v>
      </c>
      <c r="K1051" s="6">
        <f t="shared" si="142"/>
        <v>774</v>
      </c>
      <c r="L1051" s="21">
        <v>4</v>
      </c>
      <c r="M1051" s="21">
        <v>4</v>
      </c>
      <c r="N1051" s="21">
        <v>3</v>
      </c>
      <c r="O1051" s="21">
        <v>9</v>
      </c>
      <c r="P1051" s="21">
        <v>10</v>
      </c>
      <c r="Q1051" s="22">
        <v>90</v>
      </c>
      <c r="R1051" s="22">
        <v>85</v>
      </c>
      <c r="S1051" s="23">
        <f t="shared" si="141"/>
        <v>5</v>
      </c>
      <c r="T1051" s="22">
        <v>5</v>
      </c>
      <c r="U1051" s="22">
        <v>0</v>
      </c>
      <c r="V1051" s="24">
        <v>1</v>
      </c>
      <c r="W1051" s="24" t="str">
        <f t="shared" ref="W1051:W1082" si="143">IF(V1051=0,"Calma",IF(V1051=1,"Ventolina",IF(V1051=2,"Brisa Suave",IF(V1051=3,"Brisa Leve",IF(V1051=4,"Brisa Moderada",IF(V1051=5,"Brisa Fresca",IF(V1051=6,"Brisa Fuerte",IF(V1051=7,"Viento Fuerte",IF(V1051=8,"Temporal",IF(V1051=9,"Temporal Fuerte",IF(V1051=10,"Temporal Violento",IF(V1051=11,"Temporal Muy Violento",IF(V1051=12,"Huracán","N/A")))))))))))))</f>
        <v>Ventolina</v>
      </c>
      <c r="X1051" s="24" t="s">
        <v>67</v>
      </c>
      <c r="Y1051" s="24">
        <f t="shared" ref="Y1051:Y1082" si="144">IF(X1051="N",0,IF(X1051="NNE",22.5,IF(X1051="NE",45,IF(X1051="ENE",67.5,IF(X1051="E",90,IF(X1051="ESE",112.5,IF(X1051="SE",135.5,IF(X1051="SSE",157.5,IF(X1051="S",180,IF(X1051="SSW",202.5,IF(X1051="SW",225,IF(X1051="WSW",247.5,IF(X1051="W",270,IF(X1051="WNW",292.5,IF(X1051="NW",315,IF(X1051="NNW",337.5,"N/A"))))))))))))))))</f>
        <v>337.5</v>
      </c>
      <c r="Z1051" s="25">
        <v>0</v>
      </c>
      <c r="AA1051" s="25">
        <f t="shared" si="139"/>
        <v>0</v>
      </c>
      <c r="AB1051" s="25">
        <f t="shared" si="140"/>
        <v>0</v>
      </c>
      <c r="AC1051" s="25">
        <v>0</v>
      </c>
      <c r="AD1051" s="26">
        <v>2</v>
      </c>
      <c r="AE1051" s="26" t="s">
        <v>93</v>
      </c>
      <c r="AN1051" s="98" t="s">
        <v>291</v>
      </c>
    </row>
    <row r="1052" spans="1:40">
      <c r="A1052" s="17">
        <v>43505</v>
      </c>
      <c r="B1052" s="18">
        <v>0.33333333333333298</v>
      </c>
      <c r="C1052" s="18">
        <v>0.625</v>
      </c>
      <c r="D1052" s="19">
        <v>1</v>
      </c>
      <c r="E1052" s="19">
        <v>3</v>
      </c>
      <c r="F1052" s="19">
        <v>5</v>
      </c>
      <c r="G1052" s="5">
        <f>INDEX('Carta Psicrométrica'!B$3:AO$49,MATCH(datos!F1052,'Carta Psicrométrica'!A$3:A$49,0),MATCH(datos!E1052,'Carta Psicrométrica'!B$2:AO$2,0))</f>
        <v>53</v>
      </c>
      <c r="H1052" s="20">
        <v>14</v>
      </c>
      <c r="I1052" s="20">
        <v>3</v>
      </c>
      <c r="J1052" s="6">
        <v>1032</v>
      </c>
      <c r="K1052" s="6">
        <f t="shared" si="142"/>
        <v>774</v>
      </c>
      <c r="L1052" s="21">
        <v>4</v>
      </c>
      <c r="M1052" s="21">
        <v>4</v>
      </c>
      <c r="N1052" s="21">
        <v>6</v>
      </c>
      <c r="O1052" s="21">
        <v>9</v>
      </c>
      <c r="P1052" s="21">
        <v>10</v>
      </c>
      <c r="Q1052" s="22">
        <v>105</v>
      </c>
      <c r="R1052" s="22">
        <v>101</v>
      </c>
      <c r="S1052" s="23">
        <f t="shared" si="141"/>
        <v>4</v>
      </c>
      <c r="T1052" s="22">
        <v>16</v>
      </c>
      <c r="U1052" s="22">
        <v>2</v>
      </c>
      <c r="V1052" s="24">
        <v>0</v>
      </c>
      <c r="W1052" s="24" t="str">
        <f t="shared" si="143"/>
        <v>Calma</v>
      </c>
      <c r="X1052" s="24" t="s">
        <v>59</v>
      </c>
      <c r="Y1052" s="24">
        <f t="shared" si="144"/>
        <v>45</v>
      </c>
      <c r="Z1052" s="25">
        <v>0</v>
      </c>
      <c r="AA1052" s="25">
        <f t="shared" si="139"/>
        <v>0</v>
      </c>
      <c r="AB1052" s="25">
        <f t="shared" si="140"/>
        <v>0</v>
      </c>
      <c r="AC1052" s="25">
        <v>0</v>
      </c>
      <c r="AD1052" s="26">
        <v>7</v>
      </c>
      <c r="AE1052" s="26" t="s">
        <v>95</v>
      </c>
      <c r="AN1052" s="98" t="s">
        <v>292</v>
      </c>
    </row>
    <row r="1053" spans="1:40">
      <c r="A1053" s="17">
        <v>43506</v>
      </c>
      <c r="B1053" s="18">
        <v>0.33333333333333298</v>
      </c>
      <c r="C1053" s="18">
        <v>0.625</v>
      </c>
      <c r="D1053" s="19">
        <v>3</v>
      </c>
      <c r="E1053" s="19">
        <v>6</v>
      </c>
      <c r="F1053" s="19">
        <v>8</v>
      </c>
      <c r="G1053" s="5">
        <f>INDEX('Carta Psicrométrica'!B$3:AO$49,MATCH(datos!F1053,'Carta Psicrométrica'!A$3:A$49,0),MATCH(datos!E1053,'Carta Psicrométrica'!B$2:AO$2,0))</f>
        <v>21</v>
      </c>
      <c r="H1053" s="20">
        <v>15</v>
      </c>
      <c r="I1053" s="20">
        <v>14</v>
      </c>
      <c r="J1053" s="6">
        <v>1028</v>
      </c>
      <c r="K1053" s="6">
        <f t="shared" si="142"/>
        <v>771</v>
      </c>
      <c r="L1053" s="21">
        <v>6</v>
      </c>
      <c r="M1053" s="21">
        <v>5</v>
      </c>
      <c r="N1053" s="21">
        <v>9</v>
      </c>
      <c r="O1053" s="21">
        <v>10</v>
      </c>
      <c r="P1053" s="21">
        <v>10</v>
      </c>
      <c r="Q1053" s="22">
        <v>101</v>
      </c>
      <c r="R1053" s="22">
        <v>98</v>
      </c>
      <c r="S1053" s="23">
        <f t="shared" si="141"/>
        <v>3</v>
      </c>
      <c r="T1053" s="22">
        <v>10</v>
      </c>
      <c r="U1053" s="22">
        <v>5</v>
      </c>
      <c r="V1053" s="24">
        <v>0</v>
      </c>
      <c r="W1053" s="24" t="str">
        <f t="shared" si="143"/>
        <v>Calma</v>
      </c>
      <c r="X1053" s="24" t="s">
        <v>59</v>
      </c>
      <c r="Y1053" s="24">
        <f t="shared" si="144"/>
        <v>45</v>
      </c>
      <c r="Z1053" s="25">
        <v>0</v>
      </c>
      <c r="AA1053" s="25">
        <f t="shared" si="139"/>
        <v>0</v>
      </c>
      <c r="AB1053" s="25">
        <f t="shared" si="140"/>
        <v>0</v>
      </c>
      <c r="AC1053" s="25">
        <v>0</v>
      </c>
      <c r="AD1053" s="26">
        <v>5</v>
      </c>
      <c r="AE1053" s="26" t="s">
        <v>84</v>
      </c>
      <c r="AN1053" s="98" t="s">
        <v>293</v>
      </c>
    </row>
    <row r="1054" spans="1:40">
      <c r="A1054" s="17">
        <v>43507</v>
      </c>
      <c r="B1054" s="18">
        <v>0.33333333333333298</v>
      </c>
      <c r="C1054" s="18">
        <v>0.625</v>
      </c>
      <c r="D1054" s="19">
        <v>8</v>
      </c>
      <c r="E1054" s="19">
        <v>9</v>
      </c>
      <c r="F1054" s="19">
        <v>10</v>
      </c>
      <c r="G1054" s="5">
        <f>INDEX('Carta Psicrométrica'!B$3:AO$49,MATCH(datos!F1054,'Carta Psicrométrica'!A$3:A$49,0),MATCH(datos!E1054,'Carta Psicrométrica'!B$2:AO$2,0))</f>
        <v>0</v>
      </c>
      <c r="H1054" s="20">
        <v>14</v>
      </c>
      <c r="I1054" s="20">
        <v>8</v>
      </c>
      <c r="J1054" s="6">
        <v>1025</v>
      </c>
      <c r="K1054" s="6">
        <f t="shared" si="142"/>
        <v>768.75</v>
      </c>
      <c r="L1054" s="21">
        <v>8</v>
      </c>
      <c r="M1054" s="21">
        <v>7</v>
      </c>
      <c r="N1054" s="21">
        <v>8</v>
      </c>
      <c r="O1054" s="21">
        <v>8</v>
      </c>
      <c r="P1054" s="21">
        <v>10</v>
      </c>
      <c r="Q1054" s="22">
        <v>98</v>
      </c>
      <c r="R1054" s="22">
        <v>98</v>
      </c>
      <c r="S1054" s="23">
        <f t="shared" si="141"/>
        <v>2.5400000000000063</v>
      </c>
      <c r="T1054" s="22">
        <v>9</v>
      </c>
      <c r="U1054" s="22">
        <v>9</v>
      </c>
      <c r="V1054" s="24">
        <v>1</v>
      </c>
      <c r="W1054" s="24" t="str">
        <f t="shared" si="143"/>
        <v>Ventolina</v>
      </c>
      <c r="X1054" s="24" t="s">
        <v>60</v>
      </c>
      <c r="Y1054" s="24">
        <f t="shared" si="144"/>
        <v>292.5</v>
      </c>
      <c r="Z1054" s="25">
        <v>0.1</v>
      </c>
      <c r="AA1054" s="25">
        <f t="shared" si="139"/>
        <v>3.9370000000000002E-2</v>
      </c>
      <c r="AB1054" s="25">
        <f t="shared" si="140"/>
        <v>2.54</v>
      </c>
      <c r="AC1054" s="25">
        <v>1</v>
      </c>
      <c r="AD1054" s="26">
        <v>6</v>
      </c>
      <c r="AE1054" s="26" t="s">
        <v>93</v>
      </c>
      <c r="AN1054" s="98" t="s">
        <v>294</v>
      </c>
    </row>
    <row r="1055" spans="1:40">
      <c r="A1055" s="17">
        <v>43508</v>
      </c>
      <c r="B1055" s="18">
        <v>0.33333333333333298</v>
      </c>
      <c r="C1055" s="18">
        <v>0.625</v>
      </c>
      <c r="D1055" s="19">
        <v>0</v>
      </c>
      <c r="E1055" s="19">
        <v>1</v>
      </c>
      <c r="F1055" s="19">
        <v>3</v>
      </c>
      <c r="G1055" s="5">
        <f>INDEX('Carta Psicrométrica'!B$3:AO$49,MATCH(datos!F1055,'Carta Psicrométrica'!A$3:A$49,0),MATCH(datos!E1055,'Carta Psicrométrica'!B$2:AO$2,0))</f>
        <v>83</v>
      </c>
      <c r="H1055" s="20">
        <v>11</v>
      </c>
      <c r="I1055" s="20">
        <v>1</v>
      </c>
      <c r="J1055" s="6">
        <v>1032</v>
      </c>
      <c r="K1055" s="6">
        <f t="shared" si="142"/>
        <v>774</v>
      </c>
      <c r="L1055" s="21">
        <v>5</v>
      </c>
      <c r="M1055" s="21">
        <v>5</v>
      </c>
      <c r="N1055" s="21">
        <v>8</v>
      </c>
      <c r="O1055" s="21">
        <v>8</v>
      </c>
      <c r="P1055" s="21">
        <v>10</v>
      </c>
      <c r="Q1055" s="22">
        <v>98</v>
      </c>
      <c r="R1055" s="22">
        <v>95</v>
      </c>
      <c r="S1055" s="23">
        <f t="shared" si="141"/>
        <v>3</v>
      </c>
      <c r="T1055" s="22">
        <v>10</v>
      </c>
      <c r="U1055" s="22">
        <v>-1</v>
      </c>
      <c r="V1055" s="24">
        <v>0</v>
      </c>
      <c r="W1055" s="24" t="str">
        <f t="shared" si="143"/>
        <v>Calma</v>
      </c>
      <c r="X1055" s="24" t="s">
        <v>58</v>
      </c>
      <c r="Y1055" s="24">
        <f t="shared" si="144"/>
        <v>270</v>
      </c>
      <c r="Z1055" s="25">
        <v>0</v>
      </c>
      <c r="AA1055" s="25">
        <f t="shared" ref="AA1055:AA1086" si="145">AC1055*0.03937</f>
        <v>0</v>
      </c>
      <c r="AB1055" s="25">
        <f t="shared" ref="AB1055:AB1086" si="146">Z1055*25.4</f>
        <v>0</v>
      </c>
      <c r="AC1055" s="25">
        <v>0</v>
      </c>
      <c r="AD1055" s="26">
        <v>0</v>
      </c>
      <c r="AN1055" s="98" t="s">
        <v>295</v>
      </c>
    </row>
    <row r="1056" spans="1:40">
      <c r="A1056" s="17">
        <v>43509</v>
      </c>
      <c r="B1056" s="18">
        <v>0.33333333333333298</v>
      </c>
      <c r="C1056" s="18">
        <v>0.625</v>
      </c>
      <c r="D1056" s="19">
        <v>2</v>
      </c>
      <c r="E1056" s="19">
        <v>2</v>
      </c>
      <c r="F1056" s="19">
        <v>5</v>
      </c>
      <c r="G1056" s="5">
        <f>INDEX('Carta Psicrométrica'!B$3:AO$49,MATCH(datos!F1056,'Carta Psicrométrica'!A$3:A$49,0),MATCH(datos!E1056,'Carta Psicrométrica'!B$2:AO$2,0))</f>
        <v>68</v>
      </c>
      <c r="H1056" s="20">
        <v>6</v>
      </c>
      <c r="I1056" s="20">
        <v>1</v>
      </c>
      <c r="J1056" s="6">
        <v>1032</v>
      </c>
      <c r="K1056" s="6">
        <f t="shared" si="142"/>
        <v>774</v>
      </c>
      <c r="L1056" s="21">
        <v>8</v>
      </c>
      <c r="M1056" s="21">
        <v>8</v>
      </c>
      <c r="N1056" s="21">
        <v>6</v>
      </c>
      <c r="O1056" s="21">
        <v>8</v>
      </c>
      <c r="P1056" s="21">
        <v>9</v>
      </c>
      <c r="Q1056" s="22">
        <v>95</v>
      </c>
      <c r="R1056" s="22">
        <v>92</v>
      </c>
      <c r="S1056" s="23">
        <f t="shared" si="141"/>
        <v>3</v>
      </c>
      <c r="T1056" s="22">
        <v>10</v>
      </c>
      <c r="U1056" s="22">
        <v>-2</v>
      </c>
      <c r="V1056" s="24">
        <v>0</v>
      </c>
      <c r="W1056" s="24" t="str">
        <f t="shared" si="143"/>
        <v>Calma</v>
      </c>
      <c r="X1056" s="24" t="s">
        <v>60</v>
      </c>
      <c r="Y1056" s="24">
        <f t="shared" si="144"/>
        <v>292.5</v>
      </c>
      <c r="Z1056" s="25">
        <v>0</v>
      </c>
      <c r="AA1056" s="25">
        <f t="shared" si="145"/>
        <v>0</v>
      </c>
      <c r="AB1056" s="25">
        <f t="shared" si="146"/>
        <v>0</v>
      </c>
      <c r="AC1056" s="25">
        <v>0</v>
      </c>
      <c r="AD1056" s="26">
        <v>6</v>
      </c>
      <c r="AE1056" s="26" t="s">
        <v>108</v>
      </c>
      <c r="AN1056" s="98" t="s">
        <v>296</v>
      </c>
    </row>
    <row r="1057" spans="1:40">
      <c r="A1057" s="17">
        <v>43510</v>
      </c>
      <c r="B1057" s="18">
        <v>0.33333333333333298</v>
      </c>
      <c r="C1057" s="18">
        <v>0.625</v>
      </c>
      <c r="D1057" s="19">
        <v>10</v>
      </c>
      <c r="E1057" s="19">
        <v>7</v>
      </c>
      <c r="F1057" s="19">
        <v>12</v>
      </c>
      <c r="G1057" s="5">
        <f>INDEX('Carta Psicrométrica'!B$3:AO$49,MATCH(datos!F1057,'Carta Psicrométrica'!A$3:A$49,0),MATCH(datos!E1057,'Carta Psicrométrica'!B$2:AO$2,0))</f>
        <v>22</v>
      </c>
      <c r="H1057" s="20">
        <v>20</v>
      </c>
      <c r="I1057" s="20">
        <v>4</v>
      </c>
      <c r="J1057" s="6">
        <v>1026</v>
      </c>
      <c r="K1057" s="6">
        <f t="shared" si="142"/>
        <v>769.5</v>
      </c>
      <c r="L1057" s="21">
        <v>6</v>
      </c>
      <c r="M1057" s="21">
        <v>5</v>
      </c>
      <c r="N1057" s="21">
        <v>7</v>
      </c>
      <c r="O1057" s="21">
        <v>8</v>
      </c>
      <c r="P1057" s="21">
        <v>10</v>
      </c>
      <c r="Q1057" s="22">
        <v>92</v>
      </c>
      <c r="R1057" s="22">
        <v>90</v>
      </c>
      <c r="S1057" s="23">
        <f t="shared" si="141"/>
        <v>2</v>
      </c>
      <c r="T1057" s="22">
        <v>8</v>
      </c>
      <c r="U1057" s="22">
        <v>4</v>
      </c>
      <c r="V1057" s="24">
        <v>1</v>
      </c>
      <c r="W1057" s="24" t="str">
        <f t="shared" si="143"/>
        <v>Ventolina</v>
      </c>
      <c r="X1057" s="24" t="s">
        <v>49</v>
      </c>
      <c r="Y1057" s="24">
        <f t="shared" si="144"/>
        <v>247.5</v>
      </c>
      <c r="Z1057" s="25">
        <v>0</v>
      </c>
      <c r="AA1057" s="25">
        <f t="shared" si="145"/>
        <v>0</v>
      </c>
      <c r="AB1057" s="25">
        <f t="shared" si="146"/>
        <v>0</v>
      </c>
      <c r="AC1057" s="25">
        <v>0</v>
      </c>
      <c r="AD1057" s="26">
        <v>7</v>
      </c>
      <c r="AE1057" s="26" t="s">
        <v>95</v>
      </c>
      <c r="AN1057" s="98" t="s">
        <v>297</v>
      </c>
    </row>
    <row r="1058" spans="1:40">
      <c r="A1058" s="17">
        <v>43511</v>
      </c>
      <c r="B1058" s="18">
        <v>0.33333333333333298</v>
      </c>
      <c r="C1058" s="18">
        <v>0.625</v>
      </c>
      <c r="D1058" s="19">
        <v>13</v>
      </c>
      <c r="E1058" s="19">
        <v>14</v>
      </c>
      <c r="F1058" s="19">
        <v>17</v>
      </c>
      <c r="G1058" s="5">
        <f>INDEX('Carta Psicrométrica'!B$3:AO$49,MATCH(datos!F1058,'Carta Psicrométrica'!A$3:A$49,0),MATCH(datos!E1058,'Carta Psicrométrica'!B$2:AO$2,0))</f>
        <v>0</v>
      </c>
      <c r="H1058" s="20">
        <v>23</v>
      </c>
      <c r="I1058" s="20">
        <v>9</v>
      </c>
      <c r="J1058" s="6">
        <v>1022</v>
      </c>
      <c r="K1058" s="6">
        <f t="shared" si="142"/>
        <v>766.5</v>
      </c>
      <c r="L1058" s="21">
        <v>11</v>
      </c>
      <c r="M1058" s="21">
        <v>9</v>
      </c>
      <c r="N1058" s="21">
        <v>10</v>
      </c>
      <c r="O1058" s="21">
        <v>10</v>
      </c>
      <c r="P1058" s="21">
        <v>10</v>
      </c>
      <c r="Q1058" s="22">
        <v>90</v>
      </c>
      <c r="R1058" s="22">
        <v>87</v>
      </c>
      <c r="S1058" s="23">
        <f t="shared" si="141"/>
        <v>3</v>
      </c>
      <c r="T1058" s="22">
        <v>10</v>
      </c>
      <c r="U1058" s="22">
        <v>8</v>
      </c>
      <c r="V1058" s="24">
        <v>1</v>
      </c>
      <c r="W1058" s="24" t="str">
        <f t="shared" si="143"/>
        <v>Ventolina</v>
      </c>
      <c r="X1058" s="24" t="s">
        <v>60</v>
      </c>
      <c r="Y1058" s="24">
        <f t="shared" si="144"/>
        <v>292.5</v>
      </c>
      <c r="Z1058" s="25">
        <v>0</v>
      </c>
      <c r="AA1058" s="25">
        <f t="shared" si="145"/>
        <v>0</v>
      </c>
      <c r="AB1058" s="25">
        <f t="shared" si="146"/>
        <v>0</v>
      </c>
      <c r="AC1058" s="25">
        <v>0</v>
      </c>
      <c r="AD1058" s="26">
        <v>7</v>
      </c>
      <c r="AE1058" s="26" t="s">
        <v>88</v>
      </c>
      <c r="AN1058" s="98" t="s">
        <v>298</v>
      </c>
    </row>
    <row r="1059" spans="1:40">
      <c r="A1059" s="17">
        <v>43512</v>
      </c>
      <c r="B1059" s="18">
        <v>0.33333333333333298</v>
      </c>
      <c r="C1059" s="18">
        <v>0.625</v>
      </c>
      <c r="D1059" s="19">
        <v>10</v>
      </c>
      <c r="E1059" s="19">
        <v>10</v>
      </c>
      <c r="F1059" s="19">
        <v>2</v>
      </c>
      <c r="G1059" s="5">
        <f>INDEX('Carta Psicrométrica'!B$3:AO$49,MATCH(datos!F1059,'Carta Psicrométrica'!A$3:A$49,0),MATCH(datos!E1059,'Carta Psicrométrica'!B$2:AO$2,0))</f>
        <v>0</v>
      </c>
      <c r="H1059" s="20">
        <v>23</v>
      </c>
      <c r="I1059" s="20">
        <v>9</v>
      </c>
      <c r="J1059" s="6">
        <v>1022</v>
      </c>
      <c r="K1059" s="6">
        <f t="shared" si="142"/>
        <v>766.5</v>
      </c>
      <c r="L1059" s="21">
        <v>11</v>
      </c>
      <c r="M1059" s="21">
        <v>9</v>
      </c>
      <c r="N1059" s="21">
        <v>10</v>
      </c>
      <c r="O1059" s="21">
        <v>10</v>
      </c>
      <c r="P1059" s="21">
        <v>11</v>
      </c>
      <c r="Q1059" s="22">
        <v>104</v>
      </c>
      <c r="R1059" s="22">
        <v>101</v>
      </c>
      <c r="S1059" s="23">
        <f t="shared" si="141"/>
        <v>3</v>
      </c>
      <c r="T1059" s="22">
        <v>20</v>
      </c>
      <c r="U1059" s="22">
        <v>12</v>
      </c>
      <c r="V1059" s="24">
        <v>1</v>
      </c>
      <c r="W1059" s="24" t="str">
        <f t="shared" si="143"/>
        <v>Ventolina</v>
      </c>
      <c r="X1059" s="24" t="s">
        <v>60</v>
      </c>
      <c r="Y1059" s="24">
        <f t="shared" si="144"/>
        <v>292.5</v>
      </c>
      <c r="Z1059" s="25">
        <v>0</v>
      </c>
      <c r="AA1059" s="25">
        <f t="shared" si="145"/>
        <v>0</v>
      </c>
      <c r="AB1059" s="25">
        <f t="shared" si="146"/>
        <v>0</v>
      </c>
      <c r="AC1059" s="25">
        <v>0</v>
      </c>
      <c r="AD1059" s="26">
        <v>7</v>
      </c>
      <c r="AE1059" s="26" t="s">
        <v>70</v>
      </c>
      <c r="AN1059" s="98" t="s">
        <v>299</v>
      </c>
    </row>
    <row r="1060" spans="1:40">
      <c r="A1060" s="17">
        <v>43513</v>
      </c>
      <c r="B1060" s="18">
        <v>0.33333333333333298</v>
      </c>
      <c r="C1060" s="18">
        <v>0.625</v>
      </c>
      <c r="D1060" s="19">
        <v>6</v>
      </c>
      <c r="E1060" s="19">
        <v>4</v>
      </c>
      <c r="F1060" s="19">
        <v>7</v>
      </c>
      <c r="G1060" s="5">
        <f>INDEX('Carta Psicrométrica'!B$3:AO$49,MATCH(datos!F1060,'Carta Psicrométrica'!A$3:A$49,0),MATCH(datos!E1060,'Carta Psicrométrica'!B$2:AO$2,0))</f>
        <v>44</v>
      </c>
      <c r="H1060" s="20">
        <v>23</v>
      </c>
      <c r="I1060" s="20">
        <v>3</v>
      </c>
      <c r="J1060" s="6">
        <v>1022</v>
      </c>
      <c r="K1060" s="6">
        <f t="shared" si="142"/>
        <v>766.5</v>
      </c>
      <c r="L1060" s="21">
        <v>8</v>
      </c>
      <c r="M1060" s="21">
        <v>7</v>
      </c>
      <c r="N1060" s="21">
        <v>9</v>
      </c>
      <c r="O1060" s="21">
        <v>10</v>
      </c>
      <c r="P1060" s="21">
        <v>11</v>
      </c>
      <c r="Q1060" s="22">
        <v>101</v>
      </c>
      <c r="R1060" s="22">
        <v>95</v>
      </c>
      <c r="S1060" s="23">
        <f t="shared" si="141"/>
        <v>6</v>
      </c>
      <c r="T1060" s="22">
        <v>20</v>
      </c>
      <c r="U1060" s="22">
        <v>5</v>
      </c>
      <c r="V1060" s="24">
        <v>1</v>
      </c>
      <c r="W1060" s="24" t="str">
        <f t="shared" si="143"/>
        <v>Ventolina</v>
      </c>
      <c r="X1060" s="24" t="s">
        <v>60</v>
      </c>
      <c r="Y1060" s="24">
        <f t="shared" si="144"/>
        <v>292.5</v>
      </c>
      <c r="Z1060" s="25">
        <v>0</v>
      </c>
      <c r="AA1060" s="25">
        <f t="shared" si="145"/>
        <v>0</v>
      </c>
      <c r="AB1060" s="25">
        <f t="shared" si="146"/>
        <v>0</v>
      </c>
      <c r="AC1060" s="25">
        <v>0</v>
      </c>
      <c r="AN1060" s="98" t="s">
        <v>300</v>
      </c>
    </row>
    <row r="1061" spans="1:40">
      <c r="A1061" s="17">
        <v>43514</v>
      </c>
      <c r="B1061" s="18">
        <v>0.33333333333333298</v>
      </c>
      <c r="C1061" s="18">
        <v>0.625</v>
      </c>
      <c r="D1061" s="19">
        <v>2</v>
      </c>
      <c r="E1061" s="19">
        <v>1</v>
      </c>
      <c r="F1061" s="19">
        <v>5</v>
      </c>
      <c r="G1061" s="5">
        <f>INDEX('Carta Psicrométrica'!B$3:AO$49,MATCH(datos!F1061,'Carta Psicrométrica'!A$3:A$49,0),MATCH(datos!E1061,'Carta Psicrométrica'!B$2:AO$2,0))</f>
        <v>84</v>
      </c>
      <c r="H1061" s="20">
        <v>23</v>
      </c>
      <c r="I1061" s="20">
        <v>0</v>
      </c>
      <c r="J1061" s="6">
        <v>1025</v>
      </c>
      <c r="K1061" s="6">
        <f t="shared" si="142"/>
        <v>768.75</v>
      </c>
      <c r="L1061" s="21">
        <v>5</v>
      </c>
      <c r="M1061" s="21">
        <v>5</v>
      </c>
      <c r="N1061" s="21">
        <v>8</v>
      </c>
      <c r="O1061" s="21">
        <v>9</v>
      </c>
      <c r="P1061" s="21">
        <v>10</v>
      </c>
      <c r="Q1061" s="22">
        <v>95</v>
      </c>
      <c r="R1061" s="22">
        <v>90</v>
      </c>
      <c r="S1061" s="23">
        <f t="shared" si="141"/>
        <v>5</v>
      </c>
      <c r="T1061" s="22">
        <v>20</v>
      </c>
      <c r="U1061" s="22">
        <v>2</v>
      </c>
      <c r="V1061" s="24">
        <v>0</v>
      </c>
      <c r="W1061" s="24" t="str">
        <f t="shared" si="143"/>
        <v>Calma</v>
      </c>
      <c r="X1061" s="24" t="s">
        <v>58</v>
      </c>
      <c r="Y1061" s="24">
        <f t="shared" si="144"/>
        <v>270</v>
      </c>
      <c r="Z1061" s="25">
        <v>0</v>
      </c>
      <c r="AA1061" s="25">
        <f t="shared" si="145"/>
        <v>0</v>
      </c>
      <c r="AB1061" s="25">
        <f t="shared" si="146"/>
        <v>0</v>
      </c>
      <c r="AC1061" s="25">
        <v>0</v>
      </c>
      <c r="AD1061" s="26">
        <v>7</v>
      </c>
      <c r="AE1061" s="26" t="s">
        <v>301</v>
      </c>
      <c r="AN1061" s="98" t="s">
        <v>302</v>
      </c>
    </row>
    <row r="1062" spans="1:40">
      <c r="A1062" s="17">
        <v>43515</v>
      </c>
      <c r="B1062" s="18">
        <v>0.33333333333333298</v>
      </c>
      <c r="C1062" s="18">
        <v>0.625</v>
      </c>
      <c r="D1062" s="19">
        <v>0</v>
      </c>
      <c r="E1062" s="19">
        <v>0</v>
      </c>
      <c r="F1062" s="19">
        <v>2</v>
      </c>
      <c r="G1062" s="5" t="e">
        <f>INDEX('Carta Psicrométrica'!B$3:AO$49,MATCH(datos!F1062,'Carta Psicrométrica'!A$3:A$49,0),MATCH(datos!E1062,'Carta Psicrométrica'!B$2:AO$2,0))</f>
        <v>#N/A</v>
      </c>
      <c r="H1062" s="20">
        <v>19</v>
      </c>
      <c r="I1062" s="20">
        <v>-1</v>
      </c>
      <c r="J1062" s="6">
        <v>1025</v>
      </c>
      <c r="K1062" s="6">
        <f t="shared" si="142"/>
        <v>768.75</v>
      </c>
      <c r="L1062" s="21">
        <v>5</v>
      </c>
      <c r="M1062" s="21">
        <v>5</v>
      </c>
      <c r="N1062" s="21">
        <v>7</v>
      </c>
      <c r="O1062" s="21">
        <v>10</v>
      </c>
      <c r="P1062" s="21">
        <v>10</v>
      </c>
      <c r="Q1062" s="22">
        <v>90</v>
      </c>
      <c r="R1062" s="22">
        <v>89</v>
      </c>
      <c r="S1062" s="23">
        <f t="shared" si="141"/>
        <v>1</v>
      </c>
      <c r="T1062" s="22">
        <v>20</v>
      </c>
      <c r="U1062" s="22">
        <v>0</v>
      </c>
      <c r="V1062" s="24">
        <v>2</v>
      </c>
      <c r="W1062" s="24" t="str">
        <f t="shared" si="143"/>
        <v>Brisa Suave</v>
      </c>
      <c r="X1062" s="24" t="s">
        <v>65</v>
      </c>
      <c r="Y1062" s="24">
        <f t="shared" si="144"/>
        <v>135.5</v>
      </c>
      <c r="Z1062" s="25">
        <v>0</v>
      </c>
      <c r="AA1062" s="25">
        <f t="shared" si="145"/>
        <v>0</v>
      </c>
      <c r="AB1062" s="25">
        <f t="shared" si="146"/>
        <v>0</v>
      </c>
      <c r="AC1062" s="25">
        <v>0</v>
      </c>
      <c r="AD1062" s="26">
        <v>1</v>
      </c>
      <c r="AE1062" s="26" t="s">
        <v>78</v>
      </c>
      <c r="AN1062" s="98" t="s">
        <v>302</v>
      </c>
    </row>
    <row r="1063" spans="1:40">
      <c r="A1063" s="17">
        <v>43516</v>
      </c>
      <c r="B1063" s="18">
        <v>0.33333333333333298</v>
      </c>
      <c r="C1063" s="18">
        <v>0.625</v>
      </c>
      <c r="D1063" s="19">
        <v>0</v>
      </c>
      <c r="E1063" s="19">
        <v>0</v>
      </c>
      <c r="F1063" s="19">
        <v>2</v>
      </c>
      <c r="G1063" s="5" t="e">
        <f>INDEX('Carta Psicrométrica'!B$3:AO$49,MATCH(datos!F1063,'Carta Psicrométrica'!A$3:A$49,0),MATCH(datos!E1063,'Carta Psicrométrica'!B$2:AO$2,0))</f>
        <v>#N/A</v>
      </c>
      <c r="H1063" s="20">
        <v>15</v>
      </c>
      <c r="I1063" s="20">
        <v>-2</v>
      </c>
      <c r="J1063" s="6">
        <v>1025</v>
      </c>
      <c r="K1063" s="6">
        <f t="shared" si="142"/>
        <v>768.75</v>
      </c>
      <c r="L1063" s="21">
        <v>5</v>
      </c>
      <c r="M1063" s="21">
        <v>5</v>
      </c>
      <c r="N1063" s="21">
        <v>8</v>
      </c>
      <c r="O1063" s="21">
        <v>9</v>
      </c>
      <c r="P1063" s="21">
        <v>10</v>
      </c>
      <c r="Q1063" s="22">
        <v>89</v>
      </c>
      <c r="R1063" s="22">
        <v>85</v>
      </c>
      <c r="S1063" s="23">
        <f t="shared" si="141"/>
        <v>4</v>
      </c>
      <c r="T1063" s="22">
        <v>20</v>
      </c>
      <c r="U1063" s="22">
        <v>0</v>
      </c>
      <c r="V1063" s="24">
        <v>2</v>
      </c>
      <c r="W1063" s="24" t="str">
        <f t="shared" si="143"/>
        <v>Brisa Suave</v>
      </c>
      <c r="X1063" s="24" t="s">
        <v>49</v>
      </c>
      <c r="Y1063" s="24">
        <f t="shared" si="144"/>
        <v>247.5</v>
      </c>
      <c r="Z1063" s="25">
        <v>0</v>
      </c>
      <c r="AA1063" s="25">
        <f t="shared" si="145"/>
        <v>0</v>
      </c>
      <c r="AB1063" s="25">
        <f t="shared" si="146"/>
        <v>0</v>
      </c>
      <c r="AC1063" s="25">
        <v>0</v>
      </c>
      <c r="AD1063" s="26">
        <v>1</v>
      </c>
      <c r="AE1063" s="26" t="s">
        <v>96</v>
      </c>
      <c r="AN1063" s="98" t="s">
        <v>302</v>
      </c>
    </row>
    <row r="1064" spans="1:40">
      <c r="A1064" s="17">
        <v>43517</v>
      </c>
      <c r="B1064" s="18">
        <v>0.33333333333333298</v>
      </c>
      <c r="C1064" s="18">
        <v>0.625</v>
      </c>
      <c r="D1064" s="19">
        <v>4</v>
      </c>
      <c r="E1064" s="19">
        <v>3</v>
      </c>
      <c r="F1064" s="19">
        <v>6</v>
      </c>
      <c r="G1064" s="5">
        <f>INDEX('Carta Psicrométrica'!B$3:AO$49,MATCH(datos!F1064,'Carta Psicrométrica'!A$3:A$49,0),MATCH(datos!E1064,'Carta Psicrométrica'!B$2:AO$2,0))</f>
        <v>55</v>
      </c>
      <c r="H1064" s="20">
        <v>12</v>
      </c>
      <c r="I1064" s="20">
        <v>0</v>
      </c>
      <c r="J1064" s="6">
        <v>1026</v>
      </c>
      <c r="K1064" s="6">
        <f t="shared" si="142"/>
        <v>769.5</v>
      </c>
      <c r="L1064" s="21">
        <v>4</v>
      </c>
      <c r="M1064" s="21">
        <v>4</v>
      </c>
      <c r="N1064" s="21">
        <v>6</v>
      </c>
      <c r="O1064" s="21">
        <v>9</v>
      </c>
      <c r="P1064" s="21">
        <v>11</v>
      </c>
      <c r="Q1064" s="22">
        <v>85</v>
      </c>
      <c r="R1064" s="22">
        <v>84</v>
      </c>
      <c r="S1064" s="23">
        <f t="shared" si="141"/>
        <v>1</v>
      </c>
      <c r="T1064" s="22">
        <v>19</v>
      </c>
      <c r="U1064" s="22">
        <v>0</v>
      </c>
      <c r="V1064" s="24">
        <v>0</v>
      </c>
      <c r="W1064" s="24" t="str">
        <f t="shared" si="143"/>
        <v>Calma</v>
      </c>
      <c r="X1064" s="24" t="s">
        <v>90</v>
      </c>
      <c r="Y1064" s="24">
        <f t="shared" si="144"/>
        <v>202.5</v>
      </c>
      <c r="Z1064" s="25">
        <v>0</v>
      </c>
      <c r="AA1064" s="25">
        <f t="shared" si="145"/>
        <v>0</v>
      </c>
      <c r="AB1064" s="25">
        <f t="shared" si="146"/>
        <v>0</v>
      </c>
      <c r="AC1064" s="25">
        <v>0</v>
      </c>
      <c r="AD1064" s="26">
        <v>3</v>
      </c>
      <c r="AE1064" s="26" t="s">
        <v>78</v>
      </c>
      <c r="AN1064" s="98" t="s">
        <v>299</v>
      </c>
    </row>
    <row r="1065" spans="1:40">
      <c r="A1065" s="17">
        <v>43518</v>
      </c>
      <c r="B1065" s="18">
        <v>0.33333333333333298</v>
      </c>
      <c r="C1065" s="18">
        <v>0.625</v>
      </c>
      <c r="D1065" s="19">
        <v>2</v>
      </c>
      <c r="E1065" s="19">
        <v>3</v>
      </c>
      <c r="F1065" s="19">
        <v>6</v>
      </c>
      <c r="G1065" s="5">
        <f>INDEX('Carta Psicrométrica'!B$3:AO$49,MATCH(datos!F1065,'Carta Psicrométrica'!A$3:A$49,0),MATCH(datos!E1065,'Carta Psicrométrica'!B$2:AO$2,0))</f>
        <v>55</v>
      </c>
      <c r="H1065" s="20">
        <v>20</v>
      </c>
      <c r="I1065" s="20">
        <v>1</v>
      </c>
      <c r="J1065" s="6">
        <v>1023</v>
      </c>
      <c r="K1065" s="6">
        <f t="shared" si="142"/>
        <v>767.25</v>
      </c>
      <c r="L1065" s="21">
        <v>5</v>
      </c>
      <c r="M1065" s="21">
        <v>4</v>
      </c>
      <c r="N1065" s="21">
        <v>7</v>
      </c>
      <c r="O1065" s="21">
        <v>9</v>
      </c>
      <c r="P1065" s="21">
        <v>10</v>
      </c>
      <c r="Q1065" s="22">
        <v>84</v>
      </c>
      <c r="R1065" s="22">
        <v>82</v>
      </c>
      <c r="S1065" s="23">
        <f t="shared" si="141"/>
        <v>2</v>
      </c>
      <c r="T1065" s="22">
        <v>20</v>
      </c>
      <c r="U1065" s="22">
        <v>0</v>
      </c>
      <c r="V1065" s="24">
        <v>0</v>
      </c>
      <c r="W1065" s="24" t="str">
        <f t="shared" si="143"/>
        <v>Calma</v>
      </c>
      <c r="X1065" s="24" t="s">
        <v>60</v>
      </c>
      <c r="Y1065" s="24">
        <f t="shared" si="144"/>
        <v>292.5</v>
      </c>
      <c r="Z1065" s="25">
        <v>0</v>
      </c>
      <c r="AA1065" s="25">
        <f t="shared" si="145"/>
        <v>0</v>
      </c>
      <c r="AB1065" s="25">
        <f t="shared" si="146"/>
        <v>0</v>
      </c>
      <c r="AC1065" s="25">
        <v>0</v>
      </c>
      <c r="AD1065" s="26">
        <v>1</v>
      </c>
      <c r="AE1065" s="26" t="s">
        <v>78</v>
      </c>
      <c r="AN1065" s="98" t="s">
        <v>303</v>
      </c>
    </row>
    <row r="1066" spans="1:40">
      <c r="A1066" s="17">
        <v>43519</v>
      </c>
      <c r="B1066" s="18">
        <v>0.33333333333333298</v>
      </c>
      <c r="C1066" s="18">
        <v>0.625</v>
      </c>
      <c r="D1066" s="19">
        <v>0</v>
      </c>
      <c r="E1066" s="19">
        <v>1</v>
      </c>
      <c r="F1066" s="19">
        <v>2</v>
      </c>
      <c r="G1066" s="5">
        <f>INDEX('Carta Psicrométrica'!B$3:AO$49,MATCH(datos!F1066,'Carta Psicrométrica'!A$3:A$49,0),MATCH(datos!E1066,'Carta Psicrométrica'!B$2:AO$2,0))</f>
        <v>82</v>
      </c>
      <c r="H1066" s="20">
        <v>21</v>
      </c>
      <c r="I1066" s="20">
        <v>0</v>
      </c>
      <c r="J1066" s="6">
        <v>1028</v>
      </c>
      <c r="K1066" s="6">
        <f t="shared" si="142"/>
        <v>771</v>
      </c>
      <c r="L1066" s="21">
        <v>5</v>
      </c>
      <c r="M1066" s="21">
        <v>4</v>
      </c>
      <c r="N1066" s="21">
        <v>7</v>
      </c>
      <c r="O1066" s="21">
        <v>8</v>
      </c>
      <c r="P1066" s="21">
        <v>10</v>
      </c>
      <c r="Q1066" s="22">
        <v>82</v>
      </c>
      <c r="R1066" s="22">
        <v>95</v>
      </c>
      <c r="S1066" s="23">
        <f t="shared" si="141"/>
        <v>-10.968000000000004</v>
      </c>
      <c r="T1066" s="22">
        <v>20</v>
      </c>
      <c r="U1066" s="22">
        <v>0</v>
      </c>
      <c r="V1066" s="24">
        <v>1</v>
      </c>
      <c r="W1066" s="24" t="str">
        <f t="shared" si="143"/>
        <v>Ventolina</v>
      </c>
      <c r="X1066" s="24" t="s">
        <v>60</v>
      </c>
      <c r="Y1066" s="24">
        <f t="shared" si="144"/>
        <v>292.5</v>
      </c>
      <c r="Z1066" s="25">
        <v>0.08</v>
      </c>
      <c r="AA1066" s="25">
        <f t="shared" si="145"/>
        <v>0.15748000000000001</v>
      </c>
      <c r="AB1066" s="25">
        <f t="shared" si="146"/>
        <v>2.032</v>
      </c>
      <c r="AC1066" s="25">
        <v>4</v>
      </c>
      <c r="AD1066" s="26">
        <v>2</v>
      </c>
      <c r="AE1066" s="26" t="s">
        <v>81</v>
      </c>
      <c r="AN1066" s="98" t="s">
        <v>304</v>
      </c>
    </row>
    <row r="1067" spans="1:40">
      <c r="A1067" s="17">
        <v>43520</v>
      </c>
      <c r="B1067" s="18">
        <v>0.33333333333333298</v>
      </c>
      <c r="C1067" s="18">
        <v>0.625</v>
      </c>
      <c r="D1067" s="19">
        <v>1</v>
      </c>
      <c r="E1067" s="19">
        <v>2</v>
      </c>
      <c r="F1067" s="19">
        <v>4</v>
      </c>
      <c r="G1067" s="5">
        <f>INDEX('Carta Psicrométrica'!B$3:AO$49,MATCH(datos!F1067,'Carta Psicrométrica'!A$3:A$49,0),MATCH(datos!E1067,'Carta Psicrométrica'!B$2:AO$2,0))</f>
        <v>67</v>
      </c>
      <c r="H1067" s="20">
        <v>20</v>
      </c>
      <c r="I1067" s="20">
        <v>4</v>
      </c>
      <c r="J1067" s="6">
        <v>1033</v>
      </c>
      <c r="K1067" s="6">
        <f t="shared" si="142"/>
        <v>774.75</v>
      </c>
      <c r="L1067" s="21">
        <v>7</v>
      </c>
      <c r="M1067" s="21">
        <v>8</v>
      </c>
      <c r="N1067" s="21">
        <v>11</v>
      </c>
      <c r="O1067" s="21">
        <v>8</v>
      </c>
      <c r="P1067" s="21">
        <v>10</v>
      </c>
      <c r="Q1067" s="22">
        <v>95</v>
      </c>
      <c r="R1067" s="22">
        <v>91</v>
      </c>
      <c r="S1067" s="23">
        <f t="shared" ref="S1067:S1092" si="147">IF(AB1067=0,Q1067-R1067,Q1067-(R1067-AB1067))</f>
        <v>4</v>
      </c>
      <c r="T1067" s="22">
        <v>20</v>
      </c>
      <c r="U1067" s="22">
        <v>-5</v>
      </c>
      <c r="V1067" s="24">
        <v>0</v>
      </c>
      <c r="W1067" s="24" t="str">
        <f t="shared" si="143"/>
        <v>Calma</v>
      </c>
      <c r="X1067" s="24" t="s">
        <v>58</v>
      </c>
      <c r="Y1067" s="24">
        <f t="shared" si="144"/>
        <v>270</v>
      </c>
      <c r="Z1067" s="25">
        <v>0</v>
      </c>
      <c r="AA1067" s="25">
        <f t="shared" si="145"/>
        <v>0</v>
      </c>
      <c r="AB1067" s="25">
        <f t="shared" si="146"/>
        <v>0</v>
      </c>
      <c r="AC1067" s="25">
        <v>0</v>
      </c>
      <c r="AD1067" s="26">
        <v>1</v>
      </c>
      <c r="AE1067" s="26" t="s">
        <v>70</v>
      </c>
      <c r="AN1067" s="98" t="s">
        <v>305</v>
      </c>
    </row>
    <row r="1068" spans="1:40">
      <c r="A1068" s="17">
        <v>43521</v>
      </c>
      <c r="B1068" s="18">
        <v>0.33333333333333298</v>
      </c>
      <c r="C1068" s="18">
        <v>0.625</v>
      </c>
      <c r="D1068" s="19">
        <v>6</v>
      </c>
      <c r="E1068" s="19">
        <v>4</v>
      </c>
      <c r="F1068" s="19">
        <v>7</v>
      </c>
      <c r="G1068" s="5">
        <f>INDEX('Carta Psicrométrica'!B$3:AO$49,MATCH(datos!F1068,'Carta Psicrométrica'!A$3:A$49,0),MATCH(datos!E1068,'Carta Psicrométrica'!B$2:AO$2,0))</f>
        <v>44</v>
      </c>
      <c r="H1068" s="20">
        <v>19</v>
      </c>
      <c r="I1068" s="20">
        <v>1</v>
      </c>
      <c r="J1068" s="6">
        <v>1030</v>
      </c>
      <c r="K1068" s="6">
        <f t="shared" si="142"/>
        <v>772.5</v>
      </c>
      <c r="L1068" s="21">
        <v>3</v>
      </c>
      <c r="M1068" s="21">
        <v>3</v>
      </c>
      <c r="N1068" s="21">
        <v>6</v>
      </c>
      <c r="O1068" s="21">
        <v>8</v>
      </c>
      <c r="P1068" s="21">
        <v>10</v>
      </c>
      <c r="Q1068" s="22">
        <v>91</v>
      </c>
      <c r="R1068" s="22">
        <v>90</v>
      </c>
      <c r="S1068" s="23">
        <f t="shared" si="147"/>
        <v>1</v>
      </c>
      <c r="T1068" s="22">
        <v>20</v>
      </c>
      <c r="U1068" s="22">
        <v>-1</v>
      </c>
      <c r="V1068" s="24">
        <v>0</v>
      </c>
      <c r="W1068" s="24" t="str">
        <f t="shared" si="143"/>
        <v>Calma</v>
      </c>
      <c r="X1068" s="24" t="s">
        <v>67</v>
      </c>
      <c r="Y1068" s="24">
        <f t="shared" si="144"/>
        <v>337.5</v>
      </c>
      <c r="Z1068" s="25">
        <v>0</v>
      </c>
      <c r="AA1068" s="25">
        <f t="shared" si="145"/>
        <v>0</v>
      </c>
      <c r="AB1068" s="25">
        <f t="shared" si="146"/>
        <v>0</v>
      </c>
      <c r="AC1068" s="25">
        <v>0</v>
      </c>
      <c r="AD1068" s="26">
        <v>0</v>
      </c>
      <c r="AN1068" s="98" t="s">
        <v>306</v>
      </c>
    </row>
    <row r="1069" spans="1:40">
      <c r="A1069" s="17">
        <v>43522</v>
      </c>
      <c r="B1069" s="18">
        <v>0.33333333333333298</v>
      </c>
      <c r="C1069" s="18">
        <v>0.625</v>
      </c>
      <c r="D1069" s="19">
        <v>11</v>
      </c>
      <c r="E1069" s="19">
        <v>8</v>
      </c>
      <c r="F1069" s="19">
        <v>13</v>
      </c>
      <c r="G1069" s="5">
        <f>INDEX('Carta Psicrométrica'!B$3:AO$49,MATCH(datos!F1069,'Carta Psicrométrica'!A$3:A$49,0),MATCH(datos!E1069,'Carta Psicrométrica'!B$2:AO$2,0))</f>
        <v>15</v>
      </c>
      <c r="H1069" s="20">
        <v>23</v>
      </c>
      <c r="I1069" s="20">
        <v>12</v>
      </c>
      <c r="J1069" s="6">
        <v>1028</v>
      </c>
      <c r="K1069" s="6">
        <f t="shared" ref="K1069:K1096" si="148">J1069*0.75</f>
        <v>771</v>
      </c>
      <c r="L1069" s="21">
        <v>5</v>
      </c>
      <c r="M1069" s="21">
        <v>4</v>
      </c>
      <c r="N1069" s="21">
        <v>6</v>
      </c>
      <c r="O1069" s="21">
        <v>7</v>
      </c>
      <c r="P1069" s="21">
        <v>10</v>
      </c>
      <c r="Q1069" s="22">
        <v>90</v>
      </c>
      <c r="R1069" s="22">
        <v>87</v>
      </c>
      <c r="S1069" s="23">
        <f t="shared" si="147"/>
        <v>3</v>
      </c>
      <c r="T1069" s="22">
        <v>12</v>
      </c>
      <c r="U1069" s="22">
        <v>2</v>
      </c>
      <c r="V1069" s="24">
        <v>0</v>
      </c>
      <c r="W1069" s="24" t="str">
        <f t="shared" si="143"/>
        <v>Calma</v>
      </c>
      <c r="X1069" s="24" t="s">
        <v>49</v>
      </c>
      <c r="Y1069" s="24">
        <f t="shared" si="144"/>
        <v>247.5</v>
      </c>
      <c r="Z1069" s="25">
        <v>0</v>
      </c>
      <c r="AA1069" s="25">
        <f t="shared" si="145"/>
        <v>0</v>
      </c>
      <c r="AB1069" s="25">
        <f t="shared" si="146"/>
        <v>0</v>
      </c>
      <c r="AC1069" s="25">
        <v>0</v>
      </c>
      <c r="AD1069" s="26">
        <v>0</v>
      </c>
      <c r="AN1069" s="98" t="s">
        <v>280</v>
      </c>
    </row>
    <row r="1070" spans="1:40">
      <c r="A1070" s="17">
        <v>43523</v>
      </c>
      <c r="B1070" s="18">
        <v>0.33333333333333298</v>
      </c>
      <c r="C1070" s="18">
        <v>0.625</v>
      </c>
      <c r="D1070" s="19">
        <v>10</v>
      </c>
      <c r="E1070" s="19">
        <v>8</v>
      </c>
      <c r="F1070" s="19">
        <v>12</v>
      </c>
      <c r="G1070" s="5">
        <f>INDEX('Carta Psicrométrica'!B$3:AO$49,MATCH(datos!F1070,'Carta Psicrométrica'!A$3:A$49,0),MATCH(datos!E1070,'Carta Psicrométrica'!B$2:AO$2,0))</f>
        <v>12</v>
      </c>
      <c r="H1070" s="20">
        <v>11</v>
      </c>
      <c r="I1070" s="20">
        <v>9</v>
      </c>
      <c r="J1070" s="6">
        <v>1027</v>
      </c>
      <c r="K1070" s="6">
        <f t="shared" si="148"/>
        <v>770.25</v>
      </c>
      <c r="L1070" s="21">
        <v>2</v>
      </c>
      <c r="M1070" s="21">
        <v>5</v>
      </c>
      <c r="N1070" s="21">
        <v>8</v>
      </c>
      <c r="O1070" s="21">
        <v>7</v>
      </c>
      <c r="P1070" s="21">
        <v>10</v>
      </c>
      <c r="Q1070" s="22">
        <v>87</v>
      </c>
      <c r="R1070" s="22">
        <v>84</v>
      </c>
      <c r="S1070" s="23">
        <f t="shared" si="147"/>
        <v>3</v>
      </c>
      <c r="T1070" s="22">
        <v>8</v>
      </c>
      <c r="U1070" s="22">
        <v>7</v>
      </c>
      <c r="V1070" s="24">
        <v>0</v>
      </c>
      <c r="W1070" s="24" t="str">
        <f t="shared" si="143"/>
        <v>Calma</v>
      </c>
      <c r="X1070" s="24" t="s">
        <v>307</v>
      </c>
      <c r="Y1070" s="24" t="str">
        <f t="shared" si="144"/>
        <v>N/A</v>
      </c>
      <c r="Z1070" s="25">
        <v>0</v>
      </c>
      <c r="AA1070" s="25">
        <f t="shared" si="145"/>
        <v>0</v>
      </c>
      <c r="AB1070" s="25">
        <f t="shared" si="146"/>
        <v>0</v>
      </c>
      <c r="AC1070" s="25">
        <v>0</v>
      </c>
      <c r="AD1070" s="26">
        <v>0</v>
      </c>
      <c r="AN1070" s="98" t="s">
        <v>308</v>
      </c>
    </row>
    <row r="1071" spans="1:40">
      <c r="A1071" s="17">
        <v>43524</v>
      </c>
      <c r="B1071" s="18">
        <v>0.33333333333333298</v>
      </c>
      <c r="C1071" s="18">
        <v>0.625</v>
      </c>
      <c r="D1071" s="19">
        <v>10</v>
      </c>
      <c r="E1071" s="19">
        <v>8</v>
      </c>
      <c r="F1071" s="19">
        <v>13</v>
      </c>
      <c r="G1071" s="5">
        <f>INDEX('Carta Psicrométrica'!B$3:AO$49,MATCH(datos!F1071,'Carta Psicrométrica'!A$3:A$49,0),MATCH(datos!E1071,'Carta Psicrométrica'!B$2:AO$2,0))</f>
        <v>15</v>
      </c>
      <c r="H1071" s="20">
        <v>23</v>
      </c>
      <c r="I1071" s="20">
        <v>8</v>
      </c>
      <c r="J1071" s="6">
        <v>1026</v>
      </c>
      <c r="K1071" s="6">
        <f t="shared" si="148"/>
        <v>769.5</v>
      </c>
      <c r="L1071" s="21">
        <v>3</v>
      </c>
      <c r="M1071" s="21">
        <v>7</v>
      </c>
      <c r="N1071" s="21">
        <v>9</v>
      </c>
      <c r="O1071" s="21">
        <v>10</v>
      </c>
      <c r="P1071" s="21">
        <v>10</v>
      </c>
      <c r="Q1071" s="22">
        <v>84</v>
      </c>
      <c r="R1071" s="22">
        <v>80</v>
      </c>
      <c r="S1071" s="23">
        <f t="shared" si="147"/>
        <v>4</v>
      </c>
      <c r="T1071" s="22">
        <v>15</v>
      </c>
      <c r="U1071" s="22">
        <v>8</v>
      </c>
      <c r="V1071" s="24">
        <v>0</v>
      </c>
      <c r="W1071" s="24" t="str">
        <f t="shared" si="143"/>
        <v>Calma</v>
      </c>
      <c r="X1071" s="24" t="s">
        <v>58</v>
      </c>
      <c r="Y1071" s="24">
        <f t="shared" si="144"/>
        <v>270</v>
      </c>
      <c r="Z1071" s="25">
        <v>0</v>
      </c>
      <c r="AA1071" s="25">
        <f t="shared" si="145"/>
        <v>0</v>
      </c>
      <c r="AB1071" s="25">
        <f t="shared" si="146"/>
        <v>0</v>
      </c>
      <c r="AC1071" s="25">
        <v>0</v>
      </c>
      <c r="AD1071" s="26">
        <v>1</v>
      </c>
      <c r="AE1071" s="26" t="s">
        <v>70</v>
      </c>
      <c r="AN1071" s="98" t="s">
        <v>280</v>
      </c>
    </row>
    <row r="1072" spans="1:40">
      <c r="A1072" s="17">
        <v>43525</v>
      </c>
      <c r="B1072" s="18">
        <v>0.33333333333333298</v>
      </c>
      <c r="C1072" s="18">
        <v>0.625</v>
      </c>
      <c r="D1072" s="36"/>
      <c r="E1072" s="19">
        <v>9</v>
      </c>
      <c r="F1072" s="19">
        <v>14</v>
      </c>
      <c r="G1072" s="5">
        <f>INDEX('Carta Psicrométrica'!B$3:AO$49,MATCH(datos!F1072,'Carta Psicrométrica'!A$3:A$49,0),MATCH(datos!E1072,'Carta Psicrométrica'!B$2:AO$2,0))</f>
        <v>9</v>
      </c>
      <c r="H1072" s="20">
        <v>26</v>
      </c>
      <c r="I1072" s="20">
        <v>2</v>
      </c>
      <c r="J1072" s="6">
        <v>1025</v>
      </c>
      <c r="K1072" s="6">
        <f t="shared" si="148"/>
        <v>768.75</v>
      </c>
      <c r="L1072" s="21">
        <v>9</v>
      </c>
      <c r="M1072" s="21">
        <v>7</v>
      </c>
      <c r="N1072" s="21">
        <v>8</v>
      </c>
      <c r="O1072" s="21">
        <v>9</v>
      </c>
      <c r="P1072" s="21">
        <v>9</v>
      </c>
      <c r="Q1072" s="22">
        <v>80</v>
      </c>
      <c r="R1072" s="22">
        <v>74</v>
      </c>
      <c r="S1072" s="23">
        <f t="shared" si="147"/>
        <v>6</v>
      </c>
      <c r="T1072" s="22">
        <v>15</v>
      </c>
      <c r="U1072" s="22">
        <v>4</v>
      </c>
      <c r="V1072" s="24">
        <v>2</v>
      </c>
      <c r="W1072" s="24" t="str">
        <f t="shared" si="143"/>
        <v>Brisa Suave</v>
      </c>
      <c r="X1072" s="24" t="s">
        <v>58</v>
      </c>
      <c r="Y1072" s="24">
        <f t="shared" si="144"/>
        <v>270</v>
      </c>
      <c r="Z1072" s="25">
        <v>0</v>
      </c>
      <c r="AA1072" s="25">
        <f t="shared" si="145"/>
        <v>0</v>
      </c>
      <c r="AB1072" s="25">
        <f t="shared" si="146"/>
        <v>0</v>
      </c>
      <c r="AC1072" s="25">
        <v>0</v>
      </c>
      <c r="AD1072" s="26">
        <v>1</v>
      </c>
      <c r="AE1072" s="26" t="s">
        <v>89</v>
      </c>
      <c r="AN1072" s="98" t="s">
        <v>309</v>
      </c>
    </row>
    <row r="1073" spans="1:40">
      <c r="A1073" s="17">
        <v>43526</v>
      </c>
      <c r="B1073" s="18">
        <v>0.33333333333333298</v>
      </c>
      <c r="C1073" s="18">
        <v>0.625</v>
      </c>
      <c r="D1073" s="36"/>
      <c r="E1073" s="19">
        <v>10</v>
      </c>
      <c r="F1073" s="19">
        <v>14</v>
      </c>
      <c r="G1073" s="5">
        <f>INDEX('Carta Psicrométrica'!B$3:AO$49,MATCH(datos!F1073,'Carta Psicrométrica'!A$3:A$49,0),MATCH(datos!E1073,'Carta Psicrométrica'!B$2:AO$2,0))</f>
        <v>1</v>
      </c>
      <c r="H1073" s="20">
        <v>27</v>
      </c>
      <c r="I1073" s="20">
        <v>12</v>
      </c>
      <c r="J1073" s="6">
        <v>2026</v>
      </c>
      <c r="K1073" s="6">
        <f t="shared" si="148"/>
        <v>1519.5</v>
      </c>
      <c r="L1073" s="21">
        <v>9</v>
      </c>
      <c r="M1073" s="21">
        <v>8</v>
      </c>
      <c r="N1073" s="21">
        <v>9</v>
      </c>
      <c r="O1073" s="21">
        <v>9</v>
      </c>
      <c r="P1073" s="21">
        <v>10</v>
      </c>
      <c r="Q1073" s="22">
        <v>100</v>
      </c>
      <c r="R1073" s="22">
        <v>95</v>
      </c>
      <c r="S1073" s="23">
        <f t="shared" si="147"/>
        <v>5</v>
      </c>
      <c r="T1073" s="22">
        <v>19</v>
      </c>
      <c r="U1073" s="22">
        <v>9</v>
      </c>
      <c r="V1073" s="24">
        <v>2</v>
      </c>
      <c r="W1073" s="24" t="str">
        <f t="shared" si="143"/>
        <v>Brisa Suave</v>
      </c>
      <c r="X1073" s="24" t="s">
        <v>49</v>
      </c>
      <c r="Y1073" s="24">
        <f t="shared" si="144"/>
        <v>247.5</v>
      </c>
      <c r="Z1073" s="25">
        <v>0</v>
      </c>
      <c r="AA1073" s="25">
        <f t="shared" si="145"/>
        <v>0</v>
      </c>
      <c r="AB1073" s="25">
        <f t="shared" si="146"/>
        <v>0</v>
      </c>
      <c r="AC1073" s="25">
        <v>0</v>
      </c>
      <c r="AD1073" s="26">
        <v>5</v>
      </c>
      <c r="AN1073" s="98" t="s">
        <v>310</v>
      </c>
    </row>
    <row r="1074" spans="1:40">
      <c r="A1074" s="17">
        <v>43527</v>
      </c>
      <c r="B1074" s="18">
        <v>0.33333333333333298</v>
      </c>
      <c r="C1074" s="18">
        <v>0.625</v>
      </c>
      <c r="D1074" s="36"/>
      <c r="E1074" s="19">
        <v>11</v>
      </c>
      <c r="F1074" s="19">
        <v>15</v>
      </c>
      <c r="G1074" s="5">
        <f>INDEX('Carta Psicrométrica'!B$3:AO$49,MATCH(datos!F1074,'Carta Psicrométrica'!A$3:A$49,0),MATCH(datos!E1074,'Carta Psicrométrica'!B$2:AO$2,0))</f>
        <v>0</v>
      </c>
      <c r="H1074" s="20">
        <v>26</v>
      </c>
      <c r="I1074" s="20">
        <v>13</v>
      </c>
      <c r="J1074" s="6">
        <v>1025</v>
      </c>
      <c r="K1074" s="6">
        <f t="shared" si="148"/>
        <v>768.75</v>
      </c>
      <c r="L1074" s="21">
        <v>10</v>
      </c>
      <c r="M1074" s="21">
        <v>9</v>
      </c>
      <c r="N1074" s="21">
        <v>10</v>
      </c>
      <c r="O1074" s="21">
        <v>10</v>
      </c>
      <c r="P1074" s="21">
        <v>10</v>
      </c>
      <c r="Q1074" s="22">
        <v>95</v>
      </c>
      <c r="R1074" s="22">
        <v>88</v>
      </c>
      <c r="S1074" s="23">
        <f t="shared" si="147"/>
        <v>7</v>
      </c>
      <c r="T1074" s="22">
        <v>19</v>
      </c>
      <c r="U1074" s="22">
        <v>10</v>
      </c>
      <c r="V1074" s="24">
        <v>2</v>
      </c>
      <c r="W1074" s="24" t="str">
        <f t="shared" si="143"/>
        <v>Brisa Suave</v>
      </c>
      <c r="X1074" s="24" t="s">
        <v>58</v>
      </c>
      <c r="Y1074" s="24">
        <f t="shared" si="144"/>
        <v>270</v>
      </c>
      <c r="Z1074" s="25">
        <v>0</v>
      </c>
      <c r="AA1074" s="25">
        <f t="shared" si="145"/>
        <v>0</v>
      </c>
      <c r="AB1074" s="25">
        <f t="shared" si="146"/>
        <v>0</v>
      </c>
      <c r="AC1074" s="25">
        <v>0</v>
      </c>
      <c r="AD1074" s="26">
        <v>1</v>
      </c>
      <c r="AE1074" s="26" t="s">
        <v>78</v>
      </c>
      <c r="AN1074" s="98" t="s">
        <v>310</v>
      </c>
    </row>
    <row r="1075" spans="1:40">
      <c r="A1075" s="17">
        <v>43528</v>
      </c>
      <c r="B1075" s="18">
        <v>0.33333333333333298</v>
      </c>
      <c r="C1075" s="18">
        <v>0.625</v>
      </c>
      <c r="D1075" s="36"/>
      <c r="E1075" s="19">
        <v>2</v>
      </c>
      <c r="F1075" s="19">
        <v>4</v>
      </c>
      <c r="G1075" s="5">
        <f>INDEX('Carta Psicrométrica'!B$3:AO$49,MATCH(datos!F1075,'Carta Psicrométrica'!A$3:A$49,0),MATCH(datos!E1075,'Carta Psicrométrica'!B$2:AO$2,0))</f>
        <v>67</v>
      </c>
      <c r="H1075" s="20">
        <v>26</v>
      </c>
      <c r="I1075" s="20">
        <v>-2</v>
      </c>
      <c r="J1075" s="6">
        <v>1028</v>
      </c>
      <c r="K1075" s="6">
        <f t="shared" si="148"/>
        <v>771</v>
      </c>
      <c r="L1075" s="21">
        <v>9</v>
      </c>
      <c r="M1075" s="21">
        <v>9</v>
      </c>
      <c r="N1075" s="21">
        <v>11</v>
      </c>
      <c r="O1075" s="21">
        <v>10</v>
      </c>
      <c r="P1075" s="21">
        <v>11</v>
      </c>
      <c r="Q1075" s="22">
        <v>88</v>
      </c>
      <c r="R1075" s="22">
        <v>81</v>
      </c>
      <c r="S1075" s="23">
        <f t="shared" si="147"/>
        <v>7</v>
      </c>
      <c r="T1075" s="22">
        <v>20</v>
      </c>
      <c r="U1075" s="22">
        <v>6</v>
      </c>
      <c r="V1075" s="24">
        <v>2</v>
      </c>
      <c r="W1075" s="24" t="str">
        <f t="shared" si="143"/>
        <v>Brisa Suave</v>
      </c>
      <c r="X1075" s="24" t="s">
        <v>62</v>
      </c>
      <c r="Y1075" s="24">
        <f t="shared" si="144"/>
        <v>157.5</v>
      </c>
      <c r="Z1075" s="25">
        <v>0</v>
      </c>
      <c r="AA1075" s="25">
        <f t="shared" si="145"/>
        <v>0</v>
      </c>
      <c r="AB1075" s="25">
        <f t="shared" si="146"/>
        <v>0</v>
      </c>
      <c r="AC1075" s="25">
        <v>0</v>
      </c>
      <c r="AD1075" s="26">
        <v>3</v>
      </c>
      <c r="AE1075" s="26" t="s">
        <v>76</v>
      </c>
      <c r="AN1075" s="98" t="s">
        <v>290</v>
      </c>
    </row>
    <row r="1076" spans="1:40">
      <c r="A1076" s="17">
        <v>43529</v>
      </c>
      <c r="B1076" s="18">
        <v>0.33333333333333298</v>
      </c>
      <c r="C1076" s="18">
        <v>0.625</v>
      </c>
      <c r="D1076" s="36"/>
      <c r="E1076" s="19">
        <v>4</v>
      </c>
      <c r="F1076" s="19">
        <v>6</v>
      </c>
      <c r="G1076" s="5">
        <f>INDEX('Carta Psicrométrica'!B$3:AO$49,MATCH(datos!F1076,'Carta Psicrométrica'!A$3:A$49,0),MATCH(datos!E1076,'Carta Psicrométrica'!B$2:AO$2,0))</f>
        <v>41</v>
      </c>
      <c r="H1076" s="20">
        <v>18</v>
      </c>
      <c r="I1076" s="20">
        <v>3</v>
      </c>
      <c r="J1076" s="6">
        <v>1031</v>
      </c>
      <c r="K1076" s="6">
        <f t="shared" si="148"/>
        <v>773.25</v>
      </c>
      <c r="L1076" s="21">
        <v>6</v>
      </c>
      <c r="M1076" s="21">
        <v>7</v>
      </c>
      <c r="N1076" s="21">
        <v>10</v>
      </c>
      <c r="O1076" s="21">
        <v>10</v>
      </c>
      <c r="P1076" s="21">
        <v>10</v>
      </c>
      <c r="Q1076" s="22">
        <v>81</v>
      </c>
      <c r="R1076" s="22">
        <v>78</v>
      </c>
      <c r="S1076" s="23">
        <f t="shared" si="147"/>
        <v>3</v>
      </c>
      <c r="T1076" s="22">
        <v>12</v>
      </c>
      <c r="U1076" s="22">
        <v>6</v>
      </c>
      <c r="V1076" s="24">
        <v>1</v>
      </c>
      <c r="W1076" s="24" t="str">
        <f t="shared" si="143"/>
        <v>Ventolina</v>
      </c>
      <c r="X1076" s="24" t="s">
        <v>311</v>
      </c>
      <c r="Y1076" s="24">
        <f t="shared" si="144"/>
        <v>67.5</v>
      </c>
      <c r="Z1076" s="25">
        <v>0</v>
      </c>
      <c r="AA1076" s="25">
        <f t="shared" si="145"/>
        <v>0</v>
      </c>
      <c r="AB1076" s="25">
        <f t="shared" si="146"/>
        <v>0</v>
      </c>
      <c r="AC1076" s="25">
        <v>0</v>
      </c>
      <c r="AD1076" s="26">
        <v>6</v>
      </c>
      <c r="AE1076" s="26" t="s">
        <v>312</v>
      </c>
      <c r="AN1076" s="98" t="s">
        <v>313</v>
      </c>
    </row>
    <row r="1077" spans="1:40">
      <c r="A1077" s="17">
        <v>43530</v>
      </c>
      <c r="B1077" s="18">
        <v>0.33333333333333298</v>
      </c>
      <c r="C1077" s="18">
        <v>0.625</v>
      </c>
      <c r="D1077" s="36"/>
      <c r="E1077" s="19">
        <v>6</v>
      </c>
      <c r="F1077" s="19">
        <v>10</v>
      </c>
      <c r="G1077" s="5">
        <f>INDEX('Carta Psicrométrica'!B$3:AO$49,MATCH(datos!F1077,'Carta Psicrométrica'!A$3:A$49,0),MATCH(datos!E1077,'Carta Psicrométrica'!B$2:AO$2,0))</f>
        <v>27</v>
      </c>
      <c r="H1077" s="20">
        <v>31</v>
      </c>
      <c r="I1077" s="20">
        <v>7</v>
      </c>
      <c r="J1077" s="6">
        <v>1029</v>
      </c>
      <c r="K1077" s="6">
        <f t="shared" si="148"/>
        <v>771.75</v>
      </c>
      <c r="L1077" s="21">
        <v>8</v>
      </c>
      <c r="M1077" s="21">
        <v>7</v>
      </c>
      <c r="N1077" s="21">
        <v>9</v>
      </c>
      <c r="O1077" s="21">
        <v>10</v>
      </c>
      <c r="P1077" s="21">
        <v>11</v>
      </c>
      <c r="Q1077" s="22">
        <v>78</v>
      </c>
      <c r="R1077" s="22">
        <v>73</v>
      </c>
      <c r="S1077" s="23">
        <f t="shared" si="147"/>
        <v>5</v>
      </c>
      <c r="T1077" s="22">
        <v>25</v>
      </c>
      <c r="U1077" s="22">
        <v>6</v>
      </c>
      <c r="V1077" s="24">
        <v>1</v>
      </c>
      <c r="W1077" s="24" t="str">
        <f t="shared" si="143"/>
        <v>Ventolina</v>
      </c>
      <c r="X1077" s="24" t="s">
        <v>311</v>
      </c>
      <c r="Y1077" s="24">
        <f t="shared" si="144"/>
        <v>67.5</v>
      </c>
      <c r="Z1077" s="25">
        <v>0</v>
      </c>
      <c r="AA1077" s="25">
        <f t="shared" si="145"/>
        <v>0</v>
      </c>
      <c r="AB1077" s="25">
        <f t="shared" si="146"/>
        <v>0</v>
      </c>
      <c r="AC1077" s="25">
        <v>0</v>
      </c>
      <c r="AD1077" s="26">
        <v>1</v>
      </c>
      <c r="AE1077" s="26" t="s">
        <v>314</v>
      </c>
      <c r="AN1077" s="98" t="s">
        <v>290</v>
      </c>
    </row>
    <row r="1078" spans="1:40">
      <c r="A1078" s="17">
        <v>43531</v>
      </c>
      <c r="B1078" s="18">
        <v>0.33333333333333298</v>
      </c>
      <c r="C1078" s="18">
        <v>0.625</v>
      </c>
      <c r="D1078" s="36"/>
      <c r="E1078" s="19">
        <v>11</v>
      </c>
      <c r="F1078" s="19">
        <v>16</v>
      </c>
      <c r="G1078" s="5">
        <f>INDEX('Carta Psicrométrica'!B$3:AO$49,MATCH(datos!F1078,'Carta Psicrométrica'!A$3:A$49,0),MATCH(datos!E1078,'Carta Psicrométrica'!B$2:AO$2,0))</f>
        <v>0</v>
      </c>
      <c r="H1078" s="20">
        <v>27</v>
      </c>
      <c r="I1078" s="20">
        <v>11</v>
      </c>
      <c r="J1078" s="6">
        <v>1026</v>
      </c>
      <c r="K1078" s="6">
        <f t="shared" si="148"/>
        <v>769.5</v>
      </c>
      <c r="L1078" s="21">
        <v>9</v>
      </c>
      <c r="M1078" s="21">
        <v>8</v>
      </c>
      <c r="N1078" s="21">
        <v>9</v>
      </c>
      <c r="O1078" s="21">
        <v>10</v>
      </c>
      <c r="P1078" s="21">
        <v>11</v>
      </c>
      <c r="Q1078" s="22">
        <v>73</v>
      </c>
      <c r="R1078" s="22">
        <v>70</v>
      </c>
      <c r="S1078" s="23">
        <f t="shared" si="147"/>
        <v>3</v>
      </c>
      <c r="T1078" s="22">
        <v>17</v>
      </c>
      <c r="U1078" s="22">
        <v>7</v>
      </c>
      <c r="V1078" s="24">
        <v>0</v>
      </c>
      <c r="W1078" s="24" t="str">
        <f t="shared" si="143"/>
        <v>Calma</v>
      </c>
      <c r="X1078" s="24" t="s">
        <v>60</v>
      </c>
      <c r="Y1078" s="24">
        <f t="shared" si="144"/>
        <v>292.5</v>
      </c>
      <c r="Z1078" s="25">
        <v>0</v>
      </c>
      <c r="AA1078" s="25">
        <f t="shared" si="145"/>
        <v>0</v>
      </c>
      <c r="AB1078" s="25">
        <f t="shared" si="146"/>
        <v>0</v>
      </c>
      <c r="AC1078" s="25">
        <v>0</v>
      </c>
      <c r="AD1078" s="26">
        <v>8</v>
      </c>
      <c r="AE1078" s="26" t="s">
        <v>83</v>
      </c>
      <c r="AN1078" s="98" t="s">
        <v>315</v>
      </c>
    </row>
    <row r="1079" spans="1:40">
      <c r="A1079" s="17">
        <v>43532</v>
      </c>
      <c r="B1079" s="18">
        <v>0.33333333333333298</v>
      </c>
      <c r="C1079" s="18">
        <v>0.625</v>
      </c>
      <c r="D1079" s="36"/>
      <c r="E1079" s="19">
        <v>9</v>
      </c>
      <c r="F1079" s="19">
        <v>16</v>
      </c>
      <c r="G1079" s="5">
        <f>INDEX('Carta Psicrométrica'!B$3:AO$49,MATCH(datos!F1079,'Carta Psicrométrica'!A$3:A$49,0),MATCH(datos!E1079,'Carta Psicrométrica'!B$2:AO$2,0))</f>
        <v>15</v>
      </c>
      <c r="H1079" s="20">
        <v>30</v>
      </c>
      <c r="I1079" s="20">
        <v>13</v>
      </c>
      <c r="J1079" s="6">
        <v>1026</v>
      </c>
      <c r="K1079" s="6">
        <f t="shared" si="148"/>
        <v>769.5</v>
      </c>
      <c r="L1079" s="21">
        <v>12</v>
      </c>
      <c r="M1079" s="21">
        <v>10</v>
      </c>
      <c r="N1079" s="21">
        <v>11</v>
      </c>
      <c r="O1079" s="21">
        <v>10</v>
      </c>
      <c r="P1079" s="21">
        <v>11</v>
      </c>
      <c r="Q1079" s="22">
        <v>69</v>
      </c>
      <c r="R1079" s="22">
        <v>63</v>
      </c>
      <c r="S1079" s="23">
        <f t="shared" si="147"/>
        <v>6</v>
      </c>
      <c r="T1079" s="22">
        <v>20</v>
      </c>
      <c r="U1079" s="22">
        <v>15</v>
      </c>
      <c r="V1079" s="24">
        <v>0</v>
      </c>
      <c r="W1079" s="24" t="str">
        <f t="shared" si="143"/>
        <v>Calma</v>
      </c>
      <c r="X1079" s="24" t="s">
        <v>49</v>
      </c>
      <c r="Y1079" s="24">
        <f t="shared" si="144"/>
        <v>247.5</v>
      </c>
      <c r="Z1079" s="25">
        <v>0</v>
      </c>
      <c r="AA1079" s="25">
        <f t="shared" si="145"/>
        <v>0</v>
      </c>
      <c r="AB1079" s="25">
        <f t="shared" si="146"/>
        <v>0</v>
      </c>
      <c r="AC1079" s="25">
        <v>0</v>
      </c>
      <c r="AD1079" s="26">
        <v>7</v>
      </c>
      <c r="AE1079" s="26" t="s">
        <v>97</v>
      </c>
      <c r="AN1079" s="98" t="s">
        <v>316</v>
      </c>
    </row>
    <row r="1080" spans="1:40">
      <c r="A1080" s="17">
        <v>43533</v>
      </c>
      <c r="B1080" s="18">
        <v>0.33333333333333298</v>
      </c>
      <c r="C1080" s="18">
        <v>0.625</v>
      </c>
      <c r="D1080" s="36"/>
      <c r="E1080" s="19">
        <v>5</v>
      </c>
      <c r="F1080" s="19">
        <v>9</v>
      </c>
      <c r="G1080" s="5">
        <f>INDEX('Carta Psicrométrica'!B$3:AO$49,MATCH(datos!F1080,'Carta Psicrométrica'!A$3:A$49,0),MATCH(datos!E1080,'Carta Psicrométrica'!B$2:AO$2,0))</f>
        <v>36</v>
      </c>
      <c r="H1080" s="20">
        <v>36</v>
      </c>
      <c r="I1080" s="20">
        <v>23</v>
      </c>
      <c r="J1080" s="6">
        <v>1022</v>
      </c>
      <c r="K1080" s="6">
        <f t="shared" si="148"/>
        <v>766.5</v>
      </c>
      <c r="L1080" s="21">
        <v>10</v>
      </c>
      <c r="M1080" s="21">
        <v>9</v>
      </c>
      <c r="N1080" s="21">
        <v>12</v>
      </c>
      <c r="O1080" s="21">
        <v>12</v>
      </c>
      <c r="P1080" s="21">
        <v>14</v>
      </c>
      <c r="Q1080" s="22">
        <v>105</v>
      </c>
      <c r="R1080" s="22">
        <v>97</v>
      </c>
      <c r="S1080" s="23">
        <f t="shared" si="147"/>
        <v>8</v>
      </c>
      <c r="T1080" s="22">
        <v>20</v>
      </c>
      <c r="U1080" s="22">
        <v>9</v>
      </c>
      <c r="V1080" s="24">
        <v>1</v>
      </c>
      <c r="W1080" s="24" t="str">
        <f t="shared" si="143"/>
        <v>Ventolina</v>
      </c>
      <c r="X1080" s="24" t="s">
        <v>317</v>
      </c>
      <c r="Y1080" s="24">
        <f t="shared" si="144"/>
        <v>292.5</v>
      </c>
      <c r="Z1080" s="25">
        <v>0</v>
      </c>
      <c r="AA1080" s="25">
        <f t="shared" si="145"/>
        <v>0</v>
      </c>
      <c r="AB1080" s="25">
        <f t="shared" si="146"/>
        <v>0</v>
      </c>
      <c r="AC1080" s="25">
        <v>0</v>
      </c>
      <c r="AD1080" s="26">
        <v>0</v>
      </c>
      <c r="AN1080" s="98" t="s">
        <v>318</v>
      </c>
    </row>
    <row r="1081" spans="1:40">
      <c r="A1081" s="17">
        <v>43534</v>
      </c>
      <c r="B1081" s="18">
        <v>0.33333333333333298</v>
      </c>
      <c r="C1081" s="18">
        <v>0.625</v>
      </c>
      <c r="D1081" s="36"/>
      <c r="E1081" s="19">
        <v>12</v>
      </c>
      <c r="F1081" s="19">
        <v>8</v>
      </c>
      <c r="G1081" s="5">
        <f>INDEX('Carta Psicrométrica'!B$3:AO$49,MATCH(datos!F1081,'Carta Psicrométrica'!A$3:A$49,0),MATCH(datos!E1081,'Carta Psicrométrica'!B$2:AO$2,0))</f>
        <v>0</v>
      </c>
      <c r="H1081" s="20">
        <v>18</v>
      </c>
      <c r="I1081" s="20">
        <v>9</v>
      </c>
      <c r="J1081" s="6">
        <v>1022</v>
      </c>
      <c r="K1081" s="6">
        <f t="shared" si="148"/>
        <v>766.5</v>
      </c>
      <c r="L1081" s="21">
        <v>10</v>
      </c>
      <c r="M1081" s="21">
        <v>10</v>
      </c>
      <c r="N1081" s="21">
        <v>11</v>
      </c>
      <c r="O1081" s="21">
        <v>11</v>
      </c>
      <c r="P1081" s="21">
        <v>11</v>
      </c>
      <c r="Q1081" s="22">
        <v>97</v>
      </c>
      <c r="R1081" s="22">
        <v>94</v>
      </c>
      <c r="S1081" s="23">
        <f t="shared" si="147"/>
        <v>3</v>
      </c>
      <c r="T1081" s="22">
        <v>14</v>
      </c>
      <c r="U1081" s="22">
        <v>9</v>
      </c>
      <c r="V1081" s="24">
        <v>0</v>
      </c>
      <c r="W1081" s="24" t="str">
        <f t="shared" si="143"/>
        <v>Calma</v>
      </c>
      <c r="X1081" s="24" t="s">
        <v>66</v>
      </c>
      <c r="Y1081" s="24">
        <f t="shared" si="144"/>
        <v>225</v>
      </c>
      <c r="Z1081" s="25">
        <v>0</v>
      </c>
      <c r="AA1081" s="25">
        <f t="shared" si="145"/>
        <v>0</v>
      </c>
      <c r="AB1081" s="25">
        <f t="shared" si="146"/>
        <v>0</v>
      </c>
      <c r="AC1081" s="25">
        <v>0</v>
      </c>
      <c r="AD1081" s="26">
        <v>5</v>
      </c>
      <c r="AE1081" s="26" t="s">
        <v>88</v>
      </c>
      <c r="AN1081" s="98" t="s">
        <v>293</v>
      </c>
    </row>
    <row r="1082" spans="1:40">
      <c r="A1082" s="17">
        <v>43535</v>
      </c>
      <c r="B1082" s="18">
        <v>0.33333333333333298</v>
      </c>
      <c r="C1082" s="18">
        <v>0.625</v>
      </c>
      <c r="D1082" s="36"/>
      <c r="E1082" s="19">
        <v>11</v>
      </c>
      <c r="F1082" s="19">
        <v>14</v>
      </c>
      <c r="G1082" s="5">
        <f>INDEX('Carta Psicrométrica'!B$3:AO$49,MATCH(datos!F1082,'Carta Psicrométrica'!A$3:A$49,0),MATCH(datos!E1082,'Carta Psicrométrica'!B$2:AO$2,0))</f>
        <v>0</v>
      </c>
      <c r="H1082" s="20">
        <v>21</v>
      </c>
      <c r="I1082" s="20">
        <v>11</v>
      </c>
      <c r="J1082" s="6">
        <v>1024</v>
      </c>
      <c r="K1082" s="6">
        <f t="shared" si="148"/>
        <v>768</v>
      </c>
      <c r="L1082" s="21">
        <v>13</v>
      </c>
      <c r="M1082" s="21">
        <v>11</v>
      </c>
      <c r="N1082" s="21">
        <v>12</v>
      </c>
      <c r="O1082" s="21">
        <v>11</v>
      </c>
      <c r="P1082" s="21">
        <v>11</v>
      </c>
      <c r="Q1082" s="22">
        <v>94</v>
      </c>
      <c r="R1082" s="22">
        <v>91</v>
      </c>
      <c r="S1082" s="23">
        <f t="shared" si="147"/>
        <v>3.2540000000000049</v>
      </c>
      <c r="T1082" s="22">
        <v>16</v>
      </c>
      <c r="U1082" s="22">
        <v>12</v>
      </c>
      <c r="V1082" s="24">
        <v>0</v>
      </c>
      <c r="W1082" s="24" t="str">
        <f t="shared" si="143"/>
        <v>Calma</v>
      </c>
      <c r="X1082" s="24" t="s">
        <v>66</v>
      </c>
      <c r="Y1082" s="24">
        <f t="shared" si="144"/>
        <v>225</v>
      </c>
      <c r="Z1082" s="25">
        <v>0.01</v>
      </c>
      <c r="AA1082" s="25">
        <f t="shared" si="145"/>
        <v>0.23622000000000001</v>
      </c>
      <c r="AB1082" s="25">
        <f t="shared" si="146"/>
        <v>0.254</v>
      </c>
      <c r="AC1082" s="25">
        <v>6</v>
      </c>
      <c r="AD1082" s="26">
        <v>8</v>
      </c>
      <c r="AE1082" s="26" t="s">
        <v>87</v>
      </c>
      <c r="AN1082" s="98" t="s">
        <v>319</v>
      </c>
    </row>
    <row r="1083" spans="1:40">
      <c r="A1083" s="17">
        <v>43536</v>
      </c>
      <c r="B1083" s="18">
        <v>0.33333333333333298</v>
      </c>
      <c r="C1083" s="18">
        <v>0.625</v>
      </c>
      <c r="D1083" s="36"/>
      <c r="E1083" s="19">
        <v>15</v>
      </c>
      <c r="F1083" s="19">
        <v>17</v>
      </c>
      <c r="G1083" s="5">
        <f>INDEX('Carta Psicrométrica'!B$3:AO$49,MATCH(datos!F1083,'Carta Psicrométrica'!A$3:A$49,0),MATCH(datos!E1083,'Carta Psicrométrica'!B$2:AO$2,0))</f>
        <v>0</v>
      </c>
      <c r="H1083" s="20">
        <v>21</v>
      </c>
      <c r="I1083" s="20">
        <v>12</v>
      </c>
      <c r="J1083" s="6">
        <v>1024</v>
      </c>
      <c r="K1083" s="6">
        <f t="shared" si="148"/>
        <v>768</v>
      </c>
      <c r="L1083" s="21">
        <v>14</v>
      </c>
      <c r="M1083" s="21">
        <v>12</v>
      </c>
      <c r="N1083" s="21">
        <v>14</v>
      </c>
      <c r="O1083" s="21">
        <v>12</v>
      </c>
      <c r="P1083" s="21">
        <v>11</v>
      </c>
      <c r="Q1083" s="22">
        <v>92</v>
      </c>
      <c r="R1083" s="22">
        <v>88</v>
      </c>
      <c r="S1083" s="23">
        <f t="shared" si="147"/>
        <v>4</v>
      </c>
      <c r="T1083" s="22">
        <v>16</v>
      </c>
      <c r="U1083" s="22">
        <v>15</v>
      </c>
      <c r="V1083" s="24">
        <v>1</v>
      </c>
      <c r="W1083" s="24" t="str">
        <f t="shared" ref="W1083:W1114" si="149">IF(V1083=0,"Calma",IF(V1083=1,"Ventolina",IF(V1083=2,"Brisa Suave",IF(V1083=3,"Brisa Leve",IF(V1083=4,"Brisa Moderada",IF(V1083=5,"Brisa Fresca",IF(V1083=6,"Brisa Fuerte",IF(V1083=7,"Viento Fuerte",IF(V1083=8,"Temporal",IF(V1083=9,"Temporal Fuerte",IF(V1083=10,"Temporal Violento",IF(V1083=11,"Temporal Muy Violento",IF(V1083=12,"Huracán","N/A")))))))))))))</f>
        <v>Ventolina</v>
      </c>
      <c r="X1083" s="24" t="s">
        <v>90</v>
      </c>
      <c r="Y1083" s="24">
        <f t="shared" ref="Y1083:Y1114" si="150">IF(X1083="N",0,IF(X1083="NNE",22.5,IF(X1083="NE",45,IF(X1083="ENE",67.5,IF(X1083="E",90,IF(X1083="ESE",112.5,IF(X1083="SE",135.5,IF(X1083="SSE",157.5,IF(X1083="S",180,IF(X1083="SSW",202.5,IF(X1083="SW",225,IF(X1083="WSW",247.5,IF(X1083="W",270,IF(X1083="WNW",292.5,IF(X1083="NW",315,IF(X1083="NNW",337.5,"N/A"))))))))))))))))</f>
        <v>202.5</v>
      </c>
      <c r="Z1083" s="25">
        <v>0</v>
      </c>
      <c r="AA1083" s="25">
        <f t="shared" si="145"/>
        <v>0</v>
      </c>
      <c r="AB1083" s="25">
        <f t="shared" si="146"/>
        <v>0</v>
      </c>
      <c r="AC1083" s="25">
        <v>0</v>
      </c>
      <c r="AD1083" s="26">
        <v>6</v>
      </c>
      <c r="AE1083" s="26" t="s">
        <v>97</v>
      </c>
      <c r="AN1083" s="98" t="s">
        <v>320</v>
      </c>
    </row>
    <row r="1084" spans="1:40">
      <c r="A1084" s="17">
        <v>43537</v>
      </c>
      <c r="B1084" s="18">
        <v>0.33333333333333298</v>
      </c>
      <c r="C1084" s="18">
        <v>0.625</v>
      </c>
      <c r="D1084" s="36"/>
      <c r="E1084" s="19">
        <v>6</v>
      </c>
      <c r="F1084" s="19">
        <v>7</v>
      </c>
      <c r="G1084" s="5">
        <f>INDEX('Carta Psicrométrica'!B$3:AO$49,MATCH(datos!F1084,'Carta Psicrométrica'!A$3:A$49,0),MATCH(datos!E1084,'Carta Psicrométrica'!B$2:AO$2,0))</f>
        <v>7</v>
      </c>
      <c r="H1084" s="20">
        <v>15</v>
      </c>
      <c r="I1084" s="20">
        <v>6</v>
      </c>
      <c r="J1084" s="6">
        <v>1022</v>
      </c>
      <c r="K1084" s="6">
        <f t="shared" si="148"/>
        <v>766.5</v>
      </c>
      <c r="L1084" s="21">
        <v>10</v>
      </c>
      <c r="M1084" s="21">
        <v>10</v>
      </c>
      <c r="N1084" s="21">
        <v>12</v>
      </c>
      <c r="O1084" s="21">
        <v>13</v>
      </c>
      <c r="P1084" s="21">
        <v>12</v>
      </c>
      <c r="Q1084" s="22">
        <v>88</v>
      </c>
      <c r="R1084" s="22">
        <v>86</v>
      </c>
      <c r="S1084" s="23">
        <f t="shared" si="147"/>
        <v>4.5400000000000063</v>
      </c>
      <c r="T1084" s="22">
        <v>18</v>
      </c>
      <c r="U1084" s="22">
        <v>5</v>
      </c>
      <c r="V1084" s="24">
        <v>2</v>
      </c>
      <c r="W1084" s="24" t="str">
        <f t="shared" si="149"/>
        <v>Brisa Suave</v>
      </c>
      <c r="X1084" s="24" t="s">
        <v>60</v>
      </c>
      <c r="Y1084" s="24">
        <f t="shared" si="150"/>
        <v>292.5</v>
      </c>
      <c r="Z1084" s="25">
        <v>0.1</v>
      </c>
      <c r="AA1084" s="25">
        <f t="shared" si="145"/>
        <v>0.7874000000000001</v>
      </c>
      <c r="AB1084" s="25">
        <f t="shared" si="146"/>
        <v>2.54</v>
      </c>
      <c r="AC1084" s="25">
        <v>20</v>
      </c>
      <c r="AD1084" s="26">
        <v>2</v>
      </c>
      <c r="AE1084" s="26" t="s">
        <v>83</v>
      </c>
      <c r="AN1084" s="98" t="s">
        <v>321</v>
      </c>
    </row>
    <row r="1085" spans="1:40">
      <c r="A1085" s="17">
        <v>43538</v>
      </c>
      <c r="B1085" s="18">
        <v>0.33333333333333298</v>
      </c>
      <c r="C1085" s="18">
        <v>0.625</v>
      </c>
      <c r="D1085" s="36"/>
      <c r="E1085" s="19">
        <v>4</v>
      </c>
      <c r="F1085" s="19">
        <v>8</v>
      </c>
      <c r="G1085" s="5">
        <f>INDEX('Carta Psicrométrica'!B$3:AO$49,MATCH(datos!F1085,'Carta Psicrométrica'!A$3:A$49,0),MATCH(datos!E1085,'Carta Psicrométrica'!B$2:AO$2,0))</f>
        <v>46</v>
      </c>
      <c r="H1085" s="20">
        <v>11</v>
      </c>
      <c r="I1085" s="20">
        <v>6</v>
      </c>
      <c r="J1085" s="6">
        <v>1024</v>
      </c>
      <c r="K1085" s="6">
        <f t="shared" si="148"/>
        <v>768</v>
      </c>
      <c r="L1085" s="21">
        <v>10</v>
      </c>
      <c r="M1085" s="21">
        <v>9</v>
      </c>
      <c r="N1085" s="21">
        <v>11</v>
      </c>
      <c r="O1085" s="21">
        <v>11</v>
      </c>
      <c r="P1085" s="21">
        <v>11</v>
      </c>
      <c r="Q1085" s="22">
        <v>86</v>
      </c>
      <c r="R1085" s="22">
        <v>81</v>
      </c>
      <c r="S1085" s="23">
        <f t="shared" si="147"/>
        <v>5</v>
      </c>
      <c r="T1085" s="22">
        <v>14</v>
      </c>
      <c r="U1085" s="22">
        <v>5</v>
      </c>
      <c r="V1085" s="24">
        <v>1</v>
      </c>
      <c r="W1085" s="24" t="str">
        <f t="shared" si="149"/>
        <v>Ventolina</v>
      </c>
      <c r="X1085" s="24" t="s">
        <v>60</v>
      </c>
      <c r="Y1085" s="24">
        <f t="shared" si="150"/>
        <v>292.5</v>
      </c>
      <c r="Z1085" s="25">
        <v>0</v>
      </c>
      <c r="AA1085" s="25">
        <f t="shared" si="145"/>
        <v>0</v>
      </c>
      <c r="AB1085" s="25">
        <f t="shared" si="146"/>
        <v>0</v>
      </c>
      <c r="AC1085" s="25">
        <v>0</v>
      </c>
      <c r="AD1085" s="26">
        <v>5</v>
      </c>
      <c r="AE1085" s="26" t="s">
        <v>84</v>
      </c>
      <c r="AN1085" s="98" t="s">
        <v>322</v>
      </c>
    </row>
    <row r="1086" spans="1:40">
      <c r="A1086" s="17">
        <v>43539</v>
      </c>
      <c r="B1086" s="18">
        <v>0.33333333333333298</v>
      </c>
      <c r="C1086" s="18">
        <v>0.625</v>
      </c>
      <c r="D1086" s="36"/>
      <c r="E1086" s="19">
        <v>3</v>
      </c>
      <c r="F1086" s="19">
        <v>6</v>
      </c>
      <c r="G1086" s="5">
        <f>INDEX('Carta Psicrométrica'!B$3:AO$49,MATCH(datos!F1086,'Carta Psicrométrica'!A$3:A$49,0),MATCH(datos!E1086,'Carta Psicrométrica'!B$2:AO$2,0))</f>
        <v>55</v>
      </c>
      <c r="H1086" s="20">
        <v>12</v>
      </c>
      <c r="I1086" s="20">
        <v>5</v>
      </c>
      <c r="J1086" s="6">
        <v>1030</v>
      </c>
      <c r="K1086" s="6">
        <f t="shared" si="148"/>
        <v>772.5</v>
      </c>
      <c r="L1086" s="21">
        <v>9</v>
      </c>
      <c r="M1086" s="21">
        <v>9</v>
      </c>
      <c r="N1086" s="21">
        <v>10</v>
      </c>
      <c r="O1086" s="21">
        <v>11</v>
      </c>
      <c r="P1086" s="21">
        <v>12</v>
      </c>
      <c r="Q1086" s="22">
        <v>81</v>
      </c>
      <c r="R1086" s="22">
        <v>74</v>
      </c>
      <c r="S1086" s="23">
        <f t="shared" si="147"/>
        <v>7</v>
      </c>
      <c r="T1086" s="22">
        <v>20</v>
      </c>
      <c r="U1086" s="22">
        <v>5</v>
      </c>
      <c r="V1086" s="24">
        <v>4</v>
      </c>
      <c r="W1086" s="24" t="str">
        <f t="shared" si="149"/>
        <v>Brisa Moderada</v>
      </c>
      <c r="X1086" s="24" t="s">
        <v>56</v>
      </c>
      <c r="Y1086" s="24">
        <f t="shared" si="150"/>
        <v>67.5</v>
      </c>
      <c r="Z1086" s="25">
        <v>0</v>
      </c>
      <c r="AA1086" s="25">
        <f t="shared" si="145"/>
        <v>0</v>
      </c>
      <c r="AB1086" s="25">
        <f t="shared" si="146"/>
        <v>0</v>
      </c>
      <c r="AC1086" s="25">
        <v>0</v>
      </c>
      <c r="AD1086" s="26">
        <v>7</v>
      </c>
      <c r="AE1086" s="26" t="s">
        <v>70</v>
      </c>
      <c r="AN1086" s="98" t="s">
        <v>323</v>
      </c>
    </row>
    <row r="1087" spans="1:40">
      <c r="A1087" s="17">
        <v>43540</v>
      </c>
      <c r="B1087" s="18">
        <v>0.33333333333333298</v>
      </c>
      <c r="C1087" s="18">
        <v>0.625</v>
      </c>
      <c r="D1087" s="36"/>
      <c r="E1087" s="19">
        <v>5</v>
      </c>
      <c r="F1087" s="19">
        <v>11</v>
      </c>
      <c r="G1087" s="5">
        <f>INDEX('Carta Psicrométrica'!B$3:AO$49,MATCH(datos!F1087,'Carta Psicrométrica'!A$3:A$49,0),MATCH(datos!E1087,'Carta Psicrométrica'!B$2:AO$2,0))</f>
        <v>41</v>
      </c>
      <c r="H1087" s="20">
        <v>11</v>
      </c>
      <c r="I1087" s="20">
        <v>3</v>
      </c>
      <c r="J1087" s="6">
        <v>1032</v>
      </c>
      <c r="K1087" s="6">
        <f t="shared" si="148"/>
        <v>774</v>
      </c>
      <c r="L1087" s="21">
        <v>8</v>
      </c>
      <c r="M1087" s="21">
        <v>8</v>
      </c>
      <c r="N1087" s="21">
        <v>10</v>
      </c>
      <c r="O1087" s="21">
        <v>11</v>
      </c>
      <c r="P1087" s="21">
        <v>12</v>
      </c>
      <c r="Q1087" s="22">
        <v>109</v>
      </c>
      <c r="R1087" s="22">
        <v>104</v>
      </c>
      <c r="S1087" s="23">
        <f t="shared" si="147"/>
        <v>7.5400000000000063</v>
      </c>
      <c r="T1087" s="22">
        <v>14</v>
      </c>
      <c r="U1087" s="22">
        <v>6</v>
      </c>
      <c r="V1087" s="24">
        <v>3</v>
      </c>
      <c r="W1087" s="24" t="str">
        <f t="shared" si="149"/>
        <v>Brisa Leve</v>
      </c>
      <c r="X1087" s="24" t="s">
        <v>47</v>
      </c>
      <c r="Y1087" s="24">
        <f t="shared" si="150"/>
        <v>315</v>
      </c>
      <c r="Z1087" s="25">
        <v>0.1</v>
      </c>
      <c r="AA1087" s="25">
        <f t="shared" ref="AA1087:AA1118" si="151">AC1087*0.03937</f>
        <v>0.7874000000000001</v>
      </c>
      <c r="AB1087" s="25">
        <f t="shared" ref="AB1087:AB1118" si="152">Z1087*25.4</f>
        <v>2.54</v>
      </c>
      <c r="AC1087" s="25">
        <v>20</v>
      </c>
      <c r="AD1087" s="26">
        <v>8</v>
      </c>
      <c r="AE1087" s="26" t="s">
        <v>95</v>
      </c>
      <c r="AN1087" s="98" t="s">
        <v>300</v>
      </c>
    </row>
    <row r="1088" spans="1:40">
      <c r="A1088" s="17">
        <v>43541</v>
      </c>
      <c r="B1088" s="18">
        <v>0.33333333333333298</v>
      </c>
      <c r="C1088" s="18">
        <v>0.625</v>
      </c>
      <c r="D1088" s="36"/>
      <c r="E1088" s="19">
        <v>6</v>
      </c>
      <c r="F1088" s="19">
        <v>7</v>
      </c>
      <c r="G1088" s="5">
        <f>INDEX('Carta Psicrométrica'!B$3:AO$49,MATCH(datos!F1088,'Carta Psicrométrica'!A$3:A$49,0),MATCH(datos!E1088,'Carta Psicrométrica'!B$2:AO$2,0))</f>
        <v>7</v>
      </c>
      <c r="H1088" s="20">
        <v>12</v>
      </c>
      <c r="I1088" s="20">
        <v>4</v>
      </c>
      <c r="J1088" s="6">
        <v>1031</v>
      </c>
      <c r="K1088" s="6">
        <f t="shared" si="148"/>
        <v>773.25</v>
      </c>
      <c r="L1088" s="21">
        <v>8</v>
      </c>
      <c r="M1088" s="21">
        <v>8</v>
      </c>
      <c r="N1088" s="21">
        <v>10</v>
      </c>
      <c r="O1088" s="21">
        <v>11</v>
      </c>
      <c r="P1088" s="21">
        <v>12</v>
      </c>
      <c r="Q1088" s="22">
        <v>104</v>
      </c>
      <c r="R1088" s="22">
        <v>100</v>
      </c>
      <c r="S1088" s="23">
        <f t="shared" si="147"/>
        <v>4</v>
      </c>
      <c r="T1088" s="22">
        <v>19</v>
      </c>
      <c r="U1088" s="22">
        <v>5</v>
      </c>
      <c r="V1088" s="24">
        <v>2</v>
      </c>
      <c r="W1088" s="24" t="str">
        <f t="shared" si="149"/>
        <v>Brisa Suave</v>
      </c>
      <c r="X1088" s="24" t="s">
        <v>64</v>
      </c>
      <c r="Y1088" s="24">
        <f t="shared" si="150"/>
        <v>0</v>
      </c>
      <c r="Z1088" s="25">
        <v>0</v>
      </c>
      <c r="AA1088" s="25">
        <f t="shared" si="151"/>
        <v>0</v>
      </c>
      <c r="AB1088" s="25">
        <f t="shared" si="152"/>
        <v>0</v>
      </c>
      <c r="AC1088" s="25">
        <v>0</v>
      </c>
      <c r="AD1088" s="26">
        <v>0</v>
      </c>
      <c r="AN1088" s="98" t="s">
        <v>324</v>
      </c>
    </row>
    <row r="1089" spans="1:40">
      <c r="A1089" s="17">
        <v>43542</v>
      </c>
      <c r="B1089" s="18">
        <v>0.33333333333333298</v>
      </c>
      <c r="C1089" s="18">
        <v>0.625</v>
      </c>
      <c r="D1089" s="36"/>
      <c r="E1089" s="19">
        <v>6</v>
      </c>
      <c r="F1089" s="19">
        <v>10</v>
      </c>
      <c r="G1089" s="5">
        <f>INDEX('Carta Psicrométrica'!B$3:AO$49,MATCH(datos!F1089,'Carta Psicrométrica'!A$3:A$49,0),MATCH(datos!E1089,'Carta Psicrométrica'!B$2:AO$2,0))</f>
        <v>27</v>
      </c>
      <c r="H1089" s="20">
        <v>21</v>
      </c>
      <c r="I1089" s="20">
        <v>4</v>
      </c>
      <c r="J1089" s="6">
        <v>1030</v>
      </c>
      <c r="K1089" s="6">
        <f t="shared" si="148"/>
        <v>772.5</v>
      </c>
      <c r="L1089" s="21">
        <v>9</v>
      </c>
      <c r="M1089" s="21">
        <v>8</v>
      </c>
      <c r="N1089" s="21">
        <v>10</v>
      </c>
      <c r="O1089" s="21">
        <v>11</v>
      </c>
      <c r="P1089" s="21">
        <v>12</v>
      </c>
      <c r="Q1089" s="22">
        <v>100</v>
      </c>
      <c r="R1089" s="22">
        <v>98</v>
      </c>
      <c r="S1089" s="23">
        <f t="shared" si="147"/>
        <v>2</v>
      </c>
      <c r="T1089" s="22">
        <v>20</v>
      </c>
      <c r="U1089" s="22">
        <v>4</v>
      </c>
      <c r="V1089" s="24">
        <v>0</v>
      </c>
      <c r="W1089" s="24" t="str">
        <f t="shared" si="149"/>
        <v>Calma</v>
      </c>
      <c r="X1089" s="24" t="s">
        <v>90</v>
      </c>
      <c r="Y1089" s="24">
        <f t="shared" si="150"/>
        <v>202.5</v>
      </c>
      <c r="Z1089" s="25">
        <v>0</v>
      </c>
      <c r="AA1089" s="25">
        <f t="shared" si="151"/>
        <v>0</v>
      </c>
      <c r="AB1089" s="25">
        <f t="shared" si="152"/>
        <v>0</v>
      </c>
      <c r="AC1089" s="25">
        <v>0</v>
      </c>
      <c r="AD1089" s="26">
        <v>7</v>
      </c>
      <c r="AE1089" s="26" t="s">
        <v>112</v>
      </c>
      <c r="AN1089" s="98" t="s">
        <v>299</v>
      </c>
    </row>
    <row r="1090" spans="1:40">
      <c r="A1090" s="17">
        <v>43543</v>
      </c>
      <c r="B1090" s="18">
        <v>0.33333333333333298</v>
      </c>
      <c r="C1090" s="18">
        <v>0.625</v>
      </c>
      <c r="D1090" s="36"/>
      <c r="E1090" s="19">
        <v>5</v>
      </c>
      <c r="F1090" s="19">
        <v>7</v>
      </c>
      <c r="G1090" s="5">
        <f>INDEX('Carta Psicrométrica'!B$3:AO$49,MATCH(datos!F1090,'Carta Psicrométrica'!A$3:A$49,0),MATCH(datos!E1090,'Carta Psicrométrica'!B$2:AO$2,0))</f>
        <v>30</v>
      </c>
      <c r="H1090" s="20">
        <v>21</v>
      </c>
      <c r="I1090" s="20">
        <v>5</v>
      </c>
      <c r="J1090" s="6">
        <v>1030</v>
      </c>
      <c r="K1090" s="6">
        <f t="shared" si="148"/>
        <v>772.5</v>
      </c>
      <c r="L1090" s="21">
        <v>9</v>
      </c>
      <c r="M1090" s="21">
        <v>9</v>
      </c>
      <c r="N1090" s="21">
        <v>10</v>
      </c>
      <c r="O1090" s="21">
        <v>11</v>
      </c>
      <c r="P1090" s="21">
        <v>13</v>
      </c>
      <c r="Q1090" s="22">
        <v>98</v>
      </c>
      <c r="R1090" s="22">
        <v>95</v>
      </c>
      <c r="S1090" s="23">
        <f t="shared" si="147"/>
        <v>3</v>
      </c>
      <c r="T1090" s="22">
        <v>20</v>
      </c>
      <c r="U1090" s="22">
        <v>5</v>
      </c>
      <c r="V1090" s="24">
        <v>0</v>
      </c>
      <c r="W1090" s="24" t="str">
        <f t="shared" si="149"/>
        <v>Calma</v>
      </c>
      <c r="X1090" s="24" t="s">
        <v>65</v>
      </c>
      <c r="Y1090" s="24">
        <f t="shared" si="150"/>
        <v>135.5</v>
      </c>
      <c r="Z1090" s="25">
        <v>0</v>
      </c>
      <c r="AA1090" s="25">
        <f t="shared" si="151"/>
        <v>0</v>
      </c>
      <c r="AB1090" s="25">
        <f t="shared" si="152"/>
        <v>0</v>
      </c>
      <c r="AC1090" s="25">
        <v>0</v>
      </c>
      <c r="AD1090" s="26">
        <v>0</v>
      </c>
      <c r="AN1090" s="98" t="s">
        <v>302</v>
      </c>
    </row>
    <row r="1091" spans="1:40">
      <c r="A1091" s="17">
        <v>43544</v>
      </c>
      <c r="B1091" s="18">
        <v>0.33333333333333298</v>
      </c>
      <c r="C1091" s="18">
        <v>0.625</v>
      </c>
      <c r="D1091" s="49"/>
      <c r="E1091" s="19">
        <v>8</v>
      </c>
      <c r="F1091" s="19">
        <v>11</v>
      </c>
      <c r="G1091" s="5">
        <f>INDEX('Carta Psicrométrica'!B$3:AO$49,MATCH(datos!F1091,'Carta Psicrométrica'!A$3:A$49,0),MATCH(datos!E1091,'Carta Psicrométrica'!B$2:AO$2,0))</f>
        <v>9</v>
      </c>
      <c r="H1091" s="20">
        <v>25</v>
      </c>
      <c r="I1091" s="20">
        <v>8</v>
      </c>
      <c r="J1091" s="6">
        <v>1027</v>
      </c>
      <c r="K1091" s="6">
        <f t="shared" si="148"/>
        <v>770.25</v>
      </c>
      <c r="L1091" s="21">
        <v>9</v>
      </c>
      <c r="M1091" s="21">
        <v>9</v>
      </c>
      <c r="N1091" s="21">
        <v>11</v>
      </c>
      <c r="O1091" s="21">
        <v>11</v>
      </c>
      <c r="P1091" s="21">
        <v>12</v>
      </c>
      <c r="Q1091" s="22">
        <v>95</v>
      </c>
      <c r="R1091" s="22">
        <v>89</v>
      </c>
      <c r="S1091" s="23">
        <f t="shared" si="147"/>
        <v>6</v>
      </c>
      <c r="T1091" s="22">
        <v>22</v>
      </c>
      <c r="U1091" s="22">
        <v>8</v>
      </c>
      <c r="V1091" s="24">
        <v>2</v>
      </c>
      <c r="W1091" s="24" t="str">
        <f t="shared" si="149"/>
        <v>Brisa Suave</v>
      </c>
      <c r="X1091" s="24" t="s">
        <v>62</v>
      </c>
      <c r="Y1091" s="24">
        <f t="shared" si="150"/>
        <v>157.5</v>
      </c>
      <c r="Z1091" s="25">
        <v>0</v>
      </c>
      <c r="AA1091" s="25">
        <f t="shared" si="151"/>
        <v>0</v>
      </c>
      <c r="AB1091" s="25">
        <f t="shared" si="152"/>
        <v>0</v>
      </c>
      <c r="AC1091" s="25">
        <v>0</v>
      </c>
      <c r="AD1091" s="26">
        <v>0</v>
      </c>
      <c r="AN1091" s="98" t="s">
        <v>299</v>
      </c>
    </row>
    <row r="1092" spans="1:40">
      <c r="A1092" s="17">
        <v>43545</v>
      </c>
      <c r="B1092" s="18">
        <v>0.33333333333333298</v>
      </c>
      <c r="C1092" s="18">
        <v>0.625</v>
      </c>
      <c r="D1092" s="49"/>
      <c r="E1092" s="19">
        <v>10</v>
      </c>
      <c r="F1092" s="19">
        <v>11</v>
      </c>
      <c r="G1092" s="5">
        <f>INDEX('Carta Psicrométrica'!B$3:AO$49,MATCH(datos!F1092,'Carta Psicrométrica'!A$3:A$49,0),MATCH(datos!E1092,'Carta Psicrométrica'!B$2:AO$2,0))</f>
        <v>0</v>
      </c>
      <c r="H1092" s="20">
        <v>12</v>
      </c>
      <c r="I1092" s="20">
        <v>10</v>
      </c>
      <c r="J1092" s="6">
        <v>1027</v>
      </c>
      <c r="K1092" s="6">
        <f t="shared" si="148"/>
        <v>770.25</v>
      </c>
      <c r="L1092" s="21">
        <v>10</v>
      </c>
      <c r="M1092" s="21">
        <v>10</v>
      </c>
      <c r="N1092" s="21">
        <v>11</v>
      </c>
      <c r="O1092" s="21">
        <v>11</v>
      </c>
      <c r="P1092" s="21">
        <v>12</v>
      </c>
      <c r="Q1092" s="22">
        <v>89</v>
      </c>
      <c r="R1092" s="22">
        <v>85</v>
      </c>
      <c r="S1092" s="23">
        <f t="shared" si="147"/>
        <v>4</v>
      </c>
      <c r="T1092" s="22">
        <v>22</v>
      </c>
      <c r="U1092" s="22">
        <v>12</v>
      </c>
      <c r="V1092" s="24">
        <v>2</v>
      </c>
      <c r="W1092" s="24" t="str">
        <f t="shared" si="149"/>
        <v>Brisa Suave</v>
      </c>
      <c r="X1092" s="24" t="s">
        <v>59</v>
      </c>
      <c r="Y1092" s="24">
        <f t="shared" si="150"/>
        <v>45</v>
      </c>
      <c r="Z1092" s="25">
        <v>0</v>
      </c>
      <c r="AA1092" s="25">
        <f t="shared" si="151"/>
        <v>0</v>
      </c>
      <c r="AB1092" s="25">
        <f t="shared" si="152"/>
        <v>0</v>
      </c>
      <c r="AC1092" s="25">
        <v>0</v>
      </c>
      <c r="AD1092" s="26">
        <v>3</v>
      </c>
      <c r="AE1092" s="26" t="s">
        <v>74</v>
      </c>
      <c r="AN1092" s="98" t="s">
        <v>276</v>
      </c>
    </row>
    <row r="1093" spans="1:40">
      <c r="A1093" s="17">
        <v>43546</v>
      </c>
      <c r="B1093" s="18">
        <v>0.33333333333333298</v>
      </c>
      <c r="C1093" s="18">
        <v>0.625</v>
      </c>
      <c r="D1093" s="49"/>
      <c r="E1093" s="19">
        <v>10</v>
      </c>
      <c r="F1093" s="19">
        <v>13</v>
      </c>
      <c r="G1093" s="5">
        <f>INDEX('Carta Psicrométrica'!B$3:AO$49,MATCH(datos!F1093,'Carta Psicrométrica'!A$3:A$49,0),MATCH(datos!E1093,'Carta Psicrométrica'!B$2:AO$2,0))</f>
        <v>0</v>
      </c>
      <c r="H1093" s="20">
        <v>21</v>
      </c>
      <c r="I1093" s="20">
        <v>10</v>
      </c>
      <c r="J1093" s="6">
        <v>1020</v>
      </c>
      <c r="K1093" s="6">
        <f t="shared" si="148"/>
        <v>765</v>
      </c>
      <c r="L1093" s="21">
        <v>12</v>
      </c>
      <c r="M1093" s="21">
        <v>11</v>
      </c>
      <c r="N1093" s="21">
        <v>12</v>
      </c>
      <c r="O1093" s="21">
        <v>11</v>
      </c>
      <c r="P1093" s="21">
        <v>12</v>
      </c>
      <c r="Q1093" s="22">
        <v>85</v>
      </c>
      <c r="R1093" s="22">
        <v>80</v>
      </c>
      <c r="S1093" s="23">
        <v>5</v>
      </c>
      <c r="T1093" s="22">
        <v>25</v>
      </c>
      <c r="U1093" s="22">
        <v>11</v>
      </c>
      <c r="V1093" s="24">
        <v>0</v>
      </c>
      <c r="W1093" s="24" t="str">
        <f t="shared" si="149"/>
        <v>Calma</v>
      </c>
      <c r="X1093" s="24" t="s">
        <v>56</v>
      </c>
      <c r="Y1093" s="24">
        <f t="shared" si="150"/>
        <v>67.5</v>
      </c>
      <c r="Z1093" s="25">
        <v>0</v>
      </c>
      <c r="AA1093" s="25">
        <f t="shared" si="151"/>
        <v>0</v>
      </c>
      <c r="AB1093" s="25">
        <f t="shared" si="152"/>
        <v>0</v>
      </c>
      <c r="AC1093" s="25">
        <v>0</v>
      </c>
      <c r="AD1093" s="26">
        <v>0</v>
      </c>
      <c r="AN1093" s="98" t="s">
        <v>325</v>
      </c>
    </row>
    <row r="1094" spans="1:40">
      <c r="A1094" s="17">
        <v>43547</v>
      </c>
      <c r="B1094" s="18">
        <v>0.33333333333333298</v>
      </c>
      <c r="C1094" s="18">
        <v>0.625</v>
      </c>
      <c r="D1094" s="49"/>
      <c r="E1094" s="19">
        <v>7</v>
      </c>
      <c r="F1094" s="19">
        <v>11</v>
      </c>
      <c r="G1094" s="5">
        <f>INDEX('Carta Psicrométrica'!B$3:AO$49,MATCH(datos!F1094,'Carta Psicrométrica'!A$3:A$49,0),MATCH(datos!E1094,'Carta Psicrométrica'!B$2:AO$2,0))</f>
        <v>19</v>
      </c>
      <c r="H1094" s="20">
        <v>23</v>
      </c>
      <c r="I1094" s="20">
        <v>11</v>
      </c>
      <c r="J1094" s="6">
        <v>1025</v>
      </c>
      <c r="K1094" s="6">
        <f t="shared" si="148"/>
        <v>768.75</v>
      </c>
      <c r="L1094" s="21">
        <v>11</v>
      </c>
      <c r="M1094" s="21">
        <v>11</v>
      </c>
      <c r="N1094" s="21">
        <v>8</v>
      </c>
      <c r="O1094" s="21">
        <v>12</v>
      </c>
      <c r="P1094" s="21">
        <v>12</v>
      </c>
      <c r="Q1094" s="22">
        <v>106</v>
      </c>
      <c r="R1094" s="22">
        <v>100</v>
      </c>
      <c r="S1094" s="23">
        <f t="shared" ref="S1094:S1131" si="153">IF(AB1094=0,Q1094-R1094,Q1094-(R1094-AB1094))</f>
        <v>6</v>
      </c>
      <c r="T1094" s="22">
        <v>23</v>
      </c>
      <c r="U1094" s="22">
        <v>10</v>
      </c>
      <c r="V1094" s="24">
        <v>0</v>
      </c>
      <c r="W1094" s="24" t="str">
        <f t="shared" si="149"/>
        <v>Calma</v>
      </c>
      <c r="X1094" s="24" t="s">
        <v>60</v>
      </c>
      <c r="Y1094" s="24">
        <f t="shared" si="150"/>
        <v>292.5</v>
      </c>
      <c r="Z1094" s="25">
        <v>0</v>
      </c>
      <c r="AA1094" s="25">
        <f t="shared" si="151"/>
        <v>0</v>
      </c>
      <c r="AB1094" s="25">
        <f t="shared" si="152"/>
        <v>0</v>
      </c>
      <c r="AC1094" s="25">
        <v>0</v>
      </c>
      <c r="AD1094" s="26">
        <v>0</v>
      </c>
      <c r="AN1094" s="98" t="s">
        <v>326</v>
      </c>
    </row>
    <row r="1095" spans="1:40">
      <c r="A1095" s="17">
        <v>43548</v>
      </c>
      <c r="B1095" s="18">
        <v>0.33333333333333298</v>
      </c>
      <c r="C1095" s="18">
        <v>0.625</v>
      </c>
      <c r="D1095" s="49"/>
      <c r="E1095" s="19">
        <v>8</v>
      </c>
      <c r="F1095" s="19">
        <v>14</v>
      </c>
      <c r="G1095" s="5">
        <f>INDEX('Carta Psicrométrica'!B$3:AO$49,MATCH(datos!F1095,'Carta Psicrométrica'!A$3:A$49,0),MATCH(datos!E1095,'Carta Psicrométrica'!B$2:AO$2,0))</f>
        <v>18</v>
      </c>
      <c r="H1095" s="20">
        <v>22</v>
      </c>
      <c r="I1095" s="20">
        <v>13</v>
      </c>
      <c r="J1095" s="6">
        <v>1026</v>
      </c>
      <c r="K1095" s="6">
        <f t="shared" si="148"/>
        <v>769.5</v>
      </c>
      <c r="L1095" s="21">
        <v>11</v>
      </c>
      <c r="M1095" s="21">
        <v>11</v>
      </c>
      <c r="N1095" s="21">
        <v>13</v>
      </c>
      <c r="O1095" s="21">
        <v>12</v>
      </c>
      <c r="P1095" s="21">
        <v>12</v>
      </c>
      <c r="Q1095" s="22">
        <v>100</v>
      </c>
      <c r="R1095" s="22">
        <v>94</v>
      </c>
      <c r="S1095" s="23">
        <f t="shared" si="153"/>
        <v>6</v>
      </c>
      <c r="T1095" s="22">
        <v>21</v>
      </c>
      <c r="U1095" s="22">
        <v>10</v>
      </c>
      <c r="V1095" s="24">
        <v>0</v>
      </c>
      <c r="W1095" s="24" t="str">
        <f t="shared" si="149"/>
        <v>Calma</v>
      </c>
      <c r="X1095" s="24" t="s">
        <v>60</v>
      </c>
      <c r="Y1095" s="24">
        <f t="shared" si="150"/>
        <v>292.5</v>
      </c>
      <c r="Z1095" s="25">
        <v>0</v>
      </c>
      <c r="AA1095" s="25">
        <f t="shared" si="151"/>
        <v>0</v>
      </c>
      <c r="AB1095" s="25">
        <f t="shared" si="152"/>
        <v>0</v>
      </c>
      <c r="AC1095" s="25">
        <v>0</v>
      </c>
      <c r="AD1095" s="26">
        <v>0</v>
      </c>
      <c r="AN1095" s="98" t="s">
        <v>327</v>
      </c>
    </row>
    <row r="1096" spans="1:40">
      <c r="A1096" s="17">
        <v>43549</v>
      </c>
      <c r="B1096" s="18">
        <v>0.33333333333333298</v>
      </c>
      <c r="C1096" s="18">
        <v>0.625</v>
      </c>
      <c r="D1096" s="49"/>
      <c r="E1096" s="19">
        <v>8</v>
      </c>
      <c r="F1096" s="19">
        <v>12</v>
      </c>
      <c r="G1096" s="5">
        <f>INDEX('Carta Psicrométrica'!B$3:AO$49,MATCH(datos!F1096,'Carta Psicrométrica'!A$3:A$49,0),MATCH(datos!E1096,'Carta Psicrométrica'!B$2:AO$2,0))</f>
        <v>12</v>
      </c>
      <c r="H1096" s="20">
        <v>21</v>
      </c>
      <c r="I1096" s="20">
        <v>11</v>
      </c>
      <c r="J1096" s="6">
        <v>1028</v>
      </c>
      <c r="K1096" s="6">
        <f t="shared" si="148"/>
        <v>771</v>
      </c>
      <c r="L1096" s="21">
        <v>11</v>
      </c>
      <c r="M1096" s="21">
        <v>11</v>
      </c>
      <c r="N1096" s="21">
        <v>13</v>
      </c>
      <c r="O1096" s="21">
        <v>12</v>
      </c>
      <c r="P1096" s="21">
        <v>13</v>
      </c>
      <c r="Q1096" s="22">
        <v>94</v>
      </c>
      <c r="R1096" s="22">
        <v>85</v>
      </c>
      <c r="S1096" s="23">
        <f t="shared" si="153"/>
        <v>9</v>
      </c>
      <c r="T1096" s="22">
        <v>22</v>
      </c>
      <c r="U1096" s="22">
        <v>11</v>
      </c>
      <c r="V1096" s="24">
        <v>0</v>
      </c>
      <c r="W1096" s="24" t="str">
        <f t="shared" si="149"/>
        <v>Calma</v>
      </c>
      <c r="X1096" s="24" t="s">
        <v>60</v>
      </c>
      <c r="Y1096" s="24">
        <f t="shared" si="150"/>
        <v>292.5</v>
      </c>
      <c r="Z1096" s="25">
        <v>0</v>
      </c>
      <c r="AA1096" s="25">
        <f t="shared" si="151"/>
        <v>0</v>
      </c>
      <c r="AB1096" s="25">
        <f t="shared" si="152"/>
        <v>0</v>
      </c>
      <c r="AC1096" s="25">
        <v>0</v>
      </c>
      <c r="AD1096" s="26">
        <v>5</v>
      </c>
      <c r="AE1096" s="26" t="s">
        <v>102</v>
      </c>
      <c r="AN1096" s="98" t="s">
        <v>328</v>
      </c>
    </row>
    <row r="1097" spans="1:40">
      <c r="A1097" s="17">
        <v>43550</v>
      </c>
      <c r="B1097" s="18">
        <v>0.33333333333333298</v>
      </c>
      <c r="C1097" s="18">
        <v>0.625</v>
      </c>
      <c r="D1097" s="49"/>
      <c r="E1097" s="19">
        <v>12</v>
      </c>
      <c r="F1097" s="19">
        <v>17</v>
      </c>
      <c r="G1097" s="5">
        <f>INDEX('Carta Psicrométrica'!B$3:AO$49,MATCH(datos!F1097,'Carta Psicrométrica'!A$3:A$49,0),MATCH(datos!E1097,'Carta Psicrométrica'!B$2:AO$2,0))</f>
        <v>0</v>
      </c>
      <c r="H1097" s="20">
        <v>30</v>
      </c>
      <c r="I1097" s="20">
        <v>22</v>
      </c>
      <c r="J1097" s="6">
        <v>1026</v>
      </c>
      <c r="K1097" s="6">
        <v>770</v>
      </c>
      <c r="L1097" s="21">
        <v>13</v>
      </c>
      <c r="M1097" s="21">
        <v>11</v>
      </c>
      <c r="N1097" s="21">
        <v>14</v>
      </c>
      <c r="O1097" s="21">
        <v>13</v>
      </c>
      <c r="P1097" s="21">
        <v>12</v>
      </c>
      <c r="Q1097" s="22">
        <v>85</v>
      </c>
      <c r="R1097" s="22">
        <v>80</v>
      </c>
      <c r="S1097" s="23">
        <f t="shared" si="153"/>
        <v>5</v>
      </c>
      <c r="T1097" s="22">
        <v>25</v>
      </c>
      <c r="U1097" s="22">
        <v>11</v>
      </c>
      <c r="V1097" s="24">
        <v>0</v>
      </c>
      <c r="W1097" s="24" t="str">
        <f t="shared" si="149"/>
        <v>Calma</v>
      </c>
      <c r="X1097" s="24" t="s">
        <v>60</v>
      </c>
      <c r="Y1097" s="24">
        <f t="shared" si="150"/>
        <v>292.5</v>
      </c>
      <c r="Z1097" s="25">
        <v>0</v>
      </c>
      <c r="AA1097" s="25">
        <f t="shared" si="151"/>
        <v>0</v>
      </c>
      <c r="AB1097" s="25">
        <f t="shared" si="152"/>
        <v>0</v>
      </c>
      <c r="AC1097" s="25">
        <v>0</v>
      </c>
      <c r="AD1097" s="26">
        <v>6</v>
      </c>
      <c r="AE1097" s="26" t="s">
        <v>76</v>
      </c>
      <c r="AN1097" s="98" t="s">
        <v>329</v>
      </c>
    </row>
    <row r="1098" spans="1:40">
      <c r="A1098" s="17">
        <v>43551</v>
      </c>
      <c r="B1098" s="18">
        <v>0.33333333333333298</v>
      </c>
      <c r="C1098" s="18">
        <v>0.625</v>
      </c>
      <c r="D1098" s="49"/>
      <c r="E1098" s="19">
        <v>15</v>
      </c>
      <c r="F1098" s="19">
        <v>17</v>
      </c>
      <c r="G1098" s="5">
        <f>INDEX('Carta Psicrométrica'!B$3:AO$49,MATCH(datos!F1098,'Carta Psicrométrica'!A$3:A$49,0),MATCH(datos!E1098,'Carta Psicrométrica'!B$2:AO$2,0))</f>
        <v>0</v>
      </c>
      <c r="H1098" s="20">
        <v>32</v>
      </c>
      <c r="I1098" s="20">
        <v>15</v>
      </c>
      <c r="J1098" s="6">
        <v>1026</v>
      </c>
      <c r="K1098" s="6">
        <v>770</v>
      </c>
      <c r="L1098" s="21">
        <v>15</v>
      </c>
      <c r="M1098" s="21">
        <v>14</v>
      </c>
      <c r="N1098" s="21">
        <v>15</v>
      </c>
      <c r="O1098" s="21">
        <v>15</v>
      </c>
      <c r="P1098" s="21">
        <v>14</v>
      </c>
      <c r="Q1098" s="22">
        <v>80</v>
      </c>
      <c r="R1098" s="22">
        <v>73</v>
      </c>
      <c r="S1098" s="23">
        <f t="shared" si="153"/>
        <v>7</v>
      </c>
      <c r="T1098" s="22">
        <v>25</v>
      </c>
      <c r="U1098" s="22">
        <v>13</v>
      </c>
      <c r="V1098" s="24">
        <v>0</v>
      </c>
      <c r="W1098" s="24" t="str">
        <f t="shared" si="149"/>
        <v>Calma</v>
      </c>
      <c r="X1098" s="24" t="s">
        <v>56</v>
      </c>
      <c r="Y1098" s="24">
        <f t="shared" si="150"/>
        <v>67.5</v>
      </c>
      <c r="Z1098" s="25">
        <v>0</v>
      </c>
      <c r="AA1098" s="25">
        <f t="shared" si="151"/>
        <v>0</v>
      </c>
      <c r="AB1098" s="25">
        <f t="shared" si="152"/>
        <v>0</v>
      </c>
      <c r="AC1098" s="25">
        <v>0</v>
      </c>
      <c r="AD1098" s="26">
        <v>7</v>
      </c>
      <c r="AE1098" s="26" t="s">
        <v>108</v>
      </c>
      <c r="AN1098" s="98" t="s">
        <v>330</v>
      </c>
    </row>
    <row r="1099" spans="1:40">
      <c r="A1099" s="17">
        <v>43552</v>
      </c>
      <c r="B1099" s="18">
        <v>0.33333333333333298</v>
      </c>
      <c r="C1099" s="18">
        <v>0.625</v>
      </c>
      <c r="D1099" s="49"/>
      <c r="E1099" s="19">
        <v>11</v>
      </c>
      <c r="F1099" s="19">
        <v>19</v>
      </c>
      <c r="G1099" s="5">
        <f>INDEX('Carta Psicrométrica'!B$3:AO$49,MATCH(datos!F1099,'Carta Psicrométrica'!A$3:A$49,0),MATCH(datos!E1099,'Carta Psicrométrica'!B$2:AO$2,0))</f>
        <v>9</v>
      </c>
      <c r="H1099" s="20">
        <v>33</v>
      </c>
      <c r="I1099" s="20">
        <v>16</v>
      </c>
      <c r="J1099" s="6">
        <v>1025</v>
      </c>
      <c r="K1099" s="6">
        <f>J1099*0.75</f>
        <v>768.75</v>
      </c>
      <c r="L1099" s="21">
        <v>15</v>
      </c>
      <c r="M1099" s="21">
        <v>15</v>
      </c>
      <c r="N1099" s="21">
        <v>16</v>
      </c>
      <c r="O1099" s="21">
        <v>14</v>
      </c>
      <c r="P1099" s="21">
        <v>13</v>
      </c>
      <c r="Q1099" s="22">
        <v>73</v>
      </c>
      <c r="R1099" s="22">
        <v>67</v>
      </c>
      <c r="S1099" s="23">
        <f t="shared" si="153"/>
        <v>6</v>
      </c>
      <c r="T1099" s="22">
        <v>27</v>
      </c>
      <c r="U1099" s="22">
        <v>14</v>
      </c>
      <c r="V1099" s="24">
        <v>0</v>
      </c>
      <c r="W1099" s="24" t="str">
        <f t="shared" si="149"/>
        <v>Calma</v>
      </c>
      <c r="X1099" s="24" t="s">
        <v>58</v>
      </c>
      <c r="Y1099" s="24">
        <f t="shared" si="150"/>
        <v>270</v>
      </c>
      <c r="Z1099" s="25">
        <v>0</v>
      </c>
      <c r="AA1099" s="25">
        <f t="shared" si="151"/>
        <v>0</v>
      </c>
      <c r="AB1099" s="25">
        <f t="shared" si="152"/>
        <v>0</v>
      </c>
      <c r="AC1099" s="25">
        <v>0</v>
      </c>
      <c r="AD1099" s="26">
        <v>3</v>
      </c>
      <c r="AE1099" s="26" t="s">
        <v>102</v>
      </c>
      <c r="AN1099" s="98" t="s">
        <v>331</v>
      </c>
    </row>
    <row r="1100" spans="1:40">
      <c r="A1100" s="17">
        <v>43553</v>
      </c>
      <c r="B1100" s="18">
        <v>0.33333333333333298</v>
      </c>
      <c r="C1100" s="18">
        <v>0.625</v>
      </c>
      <c r="D1100" s="49"/>
      <c r="E1100" s="19">
        <v>10</v>
      </c>
      <c r="F1100" s="19">
        <v>10</v>
      </c>
      <c r="G1100" s="5">
        <f>INDEX('Carta Psicrométrica'!B$3:AO$49,MATCH(datos!F1100,'Carta Psicrométrica'!A$3:A$49,0),MATCH(datos!E1100,'Carta Psicrométrica'!B$2:AO$2,0))</f>
        <v>0</v>
      </c>
      <c r="H1100" s="20">
        <v>33</v>
      </c>
      <c r="I1100" s="20">
        <v>15</v>
      </c>
      <c r="J1100" s="6">
        <v>1024</v>
      </c>
      <c r="K1100" s="6">
        <f>J1100*0.75</f>
        <v>768</v>
      </c>
      <c r="L1100" s="21">
        <v>15</v>
      </c>
      <c r="M1100" s="21">
        <v>14</v>
      </c>
      <c r="N1100" s="21">
        <v>14</v>
      </c>
      <c r="O1100" s="21">
        <v>14</v>
      </c>
      <c r="P1100" s="21">
        <v>13</v>
      </c>
      <c r="Q1100" s="22">
        <v>67</v>
      </c>
      <c r="R1100" s="22">
        <v>60</v>
      </c>
      <c r="S1100" s="23">
        <f t="shared" si="153"/>
        <v>7</v>
      </c>
      <c r="T1100" s="22">
        <v>27</v>
      </c>
      <c r="U1100" s="22">
        <v>16</v>
      </c>
      <c r="V1100" s="24">
        <v>4</v>
      </c>
      <c r="W1100" s="24" t="str">
        <f t="shared" si="149"/>
        <v>Brisa Moderada</v>
      </c>
      <c r="X1100" s="24" t="s">
        <v>66</v>
      </c>
      <c r="Y1100" s="24">
        <f t="shared" si="150"/>
        <v>225</v>
      </c>
      <c r="Z1100" s="25">
        <v>0</v>
      </c>
      <c r="AA1100" s="25">
        <f t="shared" si="151"/>
        <v>0</v>
      </c>
      <c r="AB1100" s="25">
        <f t="shared" si="152"/>
        <v>0</v>
      </c>
      <c r="AC1100" s="25">
        <v>0</v>
      </c>
      <c r="AD1100" s="26">
        <v>0</v>
      </c>
      <c r="AN1100" s="98" t="s">
        <v>332</v>
      </c>
    </row>
    <row r="1101" spans="1:40">
      <c r="A1101" s="17">
        <v>43554</v>
      </c>
      <c r="B1101" s="18">
        <v>0.33333333333333298</v>
      </c>
      <c r="C1101" s="18">
        <v>0.625</v>
      </c>
      <c r="D1101" s="49"/>
      <c r="E1101" s="19">
        <v>8</v>
      </c>
      <c r="F1101" s="19">
        <v>15</v>
      </c>
      <c r="G1101" s="5">
        <f>INDEX('Carta Psicrométrica'!B$3:AO$49,MATCH(datos!F1101,'Carta Psicrométrica'!A$3:A$49,0),MATCH(datos!E1101,'Carta Psicrométrica'!B$2:AO$2,0))</f>
        <v>21</v>
      </c>
      <c r="H1101" s="20">
        <v>29</v>
      </c>
      <c r="I1101" s="20">
        <v>15</v>
      </c>
      <c r="J1101" s="6">
        <v>1024</v>
      </c>
      <c r="K1101" s="6">
        <f>J1101*0.75</f>
        <v>768</v>
      </c>
      <c r="L1101" s="21">
        <v>15</v>
      </c>
      <c r="M1101" s="21">
        <v>15</v>
      </c>
      <c r="N1101" s="21">
        <v>17</v>
      </c>
      <c r="O1101" s="21">
        <v>16</v>
      </c>
      <c r="P1101" s="21">
        <v>15</v>
      </c>
      <c r="Q1101" s="22">
        <v>104</v>
      </c>
      <c r="R1101" s="22">
        <v>95</v>
      </c>
      <c r="S1101" s="23">
        <f t="shared" si="153"/>
        <v>9</v>
      </c>
      <c r="T1101" s="22">
        <v>28</v>
      </c>
      <c r="U1101" s="22">
        <v>12</v>
      </c>
      <c r="V1101" s="24">
        <v>2</v>
      </c>
      <c r="W1101" s="24" t="str">
        <f t="shared" si="149"/>
        <v>Brisa Suave</v>
      </c>
      <c r="X1101" s="24" t="s">
        <v>47</v>
      </c>
      <c r="Y1101" s="24">
        <f t="shared" si="150"/>
        <v>315</v>
      </c>
      <c r="Z1101" s="25">
        <v>0</v>
      </c>
      <c r="AA1101" s="25">
        <f t="shared" si="151"/>
        <v>0</v>
      </c>
      <c r="AB1101" s="25">
        <f t="shared" si="152"/>
        <v>0</v>
      </c>
      <c r="AC1101" s="25">
        <v>0</v>
      </c>
      <c r="AD1101" s="26">
        <v>6</v>
      </c>
      <c r="AE1101" s="26" t="s">
        <v>76</v>
      </c>
      <c r="AN1101" s="98" t="s">
        <v>286</v>
      </c>
    </row>
    <row r="1102" spans="1:40">
      <c r="A1102" s="17">
        <v>43555</v>
      </c>
      <c r="B1102" s="18">
        <v>0.33333333333333298</v>
      </c>
      <c r="C1102" s="18">
        <v>0.625</v>
      </c>
      <c r="D1102" s="49"/>
      <c r="E1102" s="19">
        <v>5</v>
      </c>
      <c r="F1102" s="19">
        <v>8</v>
      </c>
      <c r="G1102" s="5">
        <f>INDEX('Carta Psicrométrica'!B$3:AO$49,MATCH(datos!F1102,'Carta Psicrométrica'!A$3:A$49,0),MATCH(datos!E1102,'Carta Psicrométrica'!B$2:AO$2,0))</f>
        <v>33</v>
      </c>
      <c r="H1102" s="20">
        <v>30</v>
      </c>
      <c r="I1102" s="20">
        <v>9</v>
      </c>
      <c r="J1102" s="6">
        <v>1030</v>
      </c>
      <c r="K1102" s="6">
        <v>773</v>
      </c>
      <c r="L1102" s="21">
        <v>14</v>
      </c>
      <c r="M1102" s="21">
        <v>14</v>
      </c>
      <c r="N1102" s="21">
        <v>15</v>
      </c>
      <c r="O1102" s="21">
        <v>16</v>
      </c>
      <c r="P1102" s="21">
        <v>15</v>
      </c>
      <c r="Q1102" s="22">
        <v>95</v>
      </c>
      <c r="R1102" s="22">
        <v>86</v>
      </c>
      <c r="S1102" s="23">
        <f t="shared" si="153"/>
        <v>9</v>
      </c>
      <c r="T1102" s="22">
        <v>20</v>
      </c>
      <c r="U1102" s="22">
        <v>10</v>
      </c>
      <c r="V1102" s="24">
        <v>3</v>
      </c>
      <c r="W1102" s="24" t="str">
        <f t="shared" si="149"/>
        <v>Brisa Leve</v>
      </c>
      <c r="X1102" s="24" t="s">
        <v>51</v>
      </c>
      <c r="Y1102" s="24">
        <f t="shared" si="150"/>
        <v>90</v>
      </c>
      <c r="Z1102" s="25">
        <v>0</v>
      </c>
      <c r="AA1102" s="25">
        <f t="shared" si="151"/>
        <v>0</v>
      </c>
      <c r="AB1102" s="25">
        <f t="shared" si="152"/>
        <v>0</v>
      </c>
      <c r="AC1102" s="25">
        <v>0</v>
      </c>
      <c r="AD1102" s="26">
        <v>1</v>
      </c>
      <c r="AE1102" s="26" t="s">
        <v>96</v>
      </c>
      <c r="AN1102" s="98" t="s">
        <v>286</v>
      </c>
    </row>
    <row r="1103" spans="1:40">
      <c r="A1103" s="17">
        <v>43556</v>
      </c>
      <c r="B1103" s="18">
        <v>0.33333333333333298</v>
      </c>
      <c r="C1103" s="18">
        <v>0.625</v>
      </c>
      <c r="D1103" s="49"/>
      <c r="E1103" s="19">
        <v>7</v>
      </c>
      <c r="F1103" s="19">
        <v>9</v>
      </c>
      <c r="G1103" s="5">
        <f>INDEX('Carta Psicrométrica'!B$3:AO$49,MATCH(datos!F1103,'Carta Psicrométrica'!A$3:A$49,0),MATCH(datos!E1103,'Carta Psicrométrica'!B$2:AO$2,0))</f>
        <v>12</v>
      </c>
      <c r="H1103" s="20">
        <v>28</v>
      </c>
      <c r="I1103" s="20">
        <v>5</v>
      </c>
      <c r="J1103" s="6">
        <v>1028</v>
      </c>
      <c r="K1103" s="6">
        <v>771</v>
      </c>
      <c r="L1103" s="21">
        <v>12</v>
      </c>
      <c r="M1103" s="21">
        <v>12</v>
      </c>
      <c r="N1103" s="21">
        <v>15</v>
      </c>
      <c r="O1103" s="21">
        <v>15</v>
      </c>
      <c r="P1103" s="21">
        <v>14</v>
      </c>
      <c r="Q1103" s="22">
        <v>86</v>
      </c>
      <c r="R1103" s="22">
        <v>80</v>
      </c>
      <c r="S1103" s="23">
        <f t="shared" si="153"/>
        <v>6</v>
      </c>
      <c r="T1103" s="22">
        <v>25</v>
      </c>
      <c r="U1103" s="22">
        <v>10</v>
      </c>
      <c r="V1103" s="24">
        <v>3</v>
      </c>
      <c r="W1103" s="24" t="str">
        <f t="shared" si="149"/>
        <v>Brisa Leve</v>
      </c>
      <c r="X1103" s="24" t="s">
        <v>47</v>
      </c>
      <c r="Y1103" s="24">
        <f t="shared" si="150"/>
        <v>315</v>
      </c>
      <c r="Z1103" s="25">
        <v>0</v>
      </c>
      <c r="AA1103" s="25">
        <f t="shared" si="151"/>
        <v>0</v>
      </c>
      <c r="AB1103" s="25">
        <f t="shared" si="152"/>
        <v>0</v>
      </c>
      <c r="AC1103" s="25">
        <v>0</v>
      </c>
      <c r="AD1103" s="26">
        <v>1</v>
      </c>
      <c r="AE1103" s="26" t="s">
        <v>76</v>
      </c>
      <c r="AN1103" s="98" t="s">
        <v>290</v>
      </c>
    </row>
    <row r="1104" spans="1:40">
      <c r="A1104" s="17">
        <v>43557</v>
      </c>
      <c r="B1104" s="18">
        <v>0.33333333333333298</v>
      </c>
      <c r="C1104" s="18">
        <v>0.625</v>
      </c>
      <c r="D1104" s="49"/>
      <c r="E1104" s="19">
        <v>8</v>
      </c>
      <c r="F1104" s="19">
        <v>12</v>
      </c>
      <c r="G1104" s="5">
        <f>INDEX('Carta Psicrométrica'!B$3:AO$49,MATCH(datos!F1104,'Carta Psicrométrica'!A$3:A$49,0),MATCH(datos!E1104,'Carta Psicrométrica'!B$2:AO$2,0))</f>
        <v>12</v>
      </c>
      <c r="H1104" s="20">
        <v>23</v>
      </c>
      <c r="I1104" s="20">
        <v>7</v>
      </c>
      <c r="J1104" s="6">
        <v>1026</v>
      </c>
      <c r="K1104" s="6">
        <f t="shared" ref="K1104:K1131" si="154">J1104*0.75</f>
        <v>769.5</v>
      </c>
      <c r="L1104" s="21">
        <v>13</v>
      </c>
      <c r="M1104" s="21">
        <v>14</v>
      </c>
      <c r="N1104" s="21">
        <v>15</v>
      </c>
      <c r="O1104" s="21">
        <v>15</v>
      </c>
      <c r="P1104" s="21">
        <v>15</v>
      </c>
      <c r="Q1104" s="22">
        <v>80</v>
      </c>
      <c r="R1104" s="22">
        <v>75</v>
      </c>
      <c r="S1104" s="23">
        <f t="shared" si="153"/>
        <v>5</v>
      </c>
      <c r="T1104" s="22">
        <v>21</v>
      </c>
      <c r="U1104" s="22">
        <v>10</v>
      </c>
      <c r="V1104" s="24">
        <v>1</v>
      </c>
      <c r="W1104" s="24" t="str">
        <f t="shared" si="149"/>
        <v>Ventolina</v>
      </c>
      <c r="X1104" s="24" t="s">
        <v>67</v>
      </c>
      <c r="Y1104" s="24">
        <f t="shared" si="150"/>
        <v>337.5</v>
      </c>
      <c r="Z1104" s="25">
        <v>0</v>
      </c>
      <c r="AA1104" s="25">
        <f t="shared" si="151"/>
        <v>0</v>
      </c>
      <c r="AB1104" s="25">
        <f t="shared" si="152"/>
        <v>0</v>
      </c>
      <c r="AC1104" s="25">
        <v>0</v>
      </c>
      <c r="AD1104" s="26">
        <v>1</v>
      </c>
      <c r="AE1104" s="26" t="s">
        <v>105</v>
      </c>
      <c r="AN1104" s="101"/>
    </row>
    <row r="1105" spans="1:40">
      <c r="A1105" s="17">
        <v>43558</v>
      </c>
      <c r="B1105" s="18">
        <v>0.33333333333333298</v>
      </c>
      <c r="C1105" s="18">
        <v>0.625</v>
      </c>
      <c r="D1105" s="49"/>
      <c r="E1105" s="19">
        <v>14</v>
      </c>
      <c r="F1105" s="19">
        <v>18</v>
      </c>
      <c r="G1105" s="5">
        <f>INDEX('Carta Psicrométrica'!B$3:AO$49,MATCH(datos!F1105,'Carta Psicrométrica'!A$3:A$49,0),MATCH(datos!E1105,'Carta Psicrométrica'!B$2:AO$2,0))</f>
        <v>0</v>
      </c>
      <c r="H1105" s="20">
        <v>19</v>
      </c>
      <c r="I1105" s="20">
        <v>11</v>
      </c>
      <c r="J1105" s="6">
        <v>1026</v>
      </c>
      <c r="K1105" s="6">
        <f t="shared" si="154"/>
        <v>769.5</v>
      </c>
      <c r="L1105" s="21">
        <v>15</v>
      </c>
      <c r="M1105" s="21">
        <v>15</v>
      </c>
      <c r="N1105" s="21">
        <v>16</v>
      </c>
      <c r="O1105" s="21">
        <v>15</v>
      </c>
      <c r="P1105" s="21">
        <v>15</v>
      </c>
      <c r="Q1105" s="22">
        <v>75</v>
      </c>
      <c r="R1105" s="22">
        <v>67</v>
      </c>
      <c r="S1105" s="23">
        <f t="shared" si="153"/>
        <v>8</v>
      </c>
      <c r="T1105" s="22">
        <v>23</v>
      </c>
      <c r="U1105" s="22">
        <v>14</v>
      </c>
      <c r="V1105" s="24">
        <v>3</v>
      </c>
      <c r="W1105" s="24" t="str">
        <f t="shared" si="149"/>
        <v>Brisa Leve</v>
      </c>
      <c r="X1105" s="24" t="s">
        <v>49</v>
      </c>
      <c r="Y1105" s="24">
        <f t="shared" si="150"/>
        <v>247.5</v>
      </c>
      <c r="Z1105" s="25">
        <v>0</v>
      </c>
      <c r="AA1105" s="25">
        <f t="shared" si="151"/>
        <v>0</v>
      </c>
      <c r="AB1105" s="25">
        <f t="shared" si="152"/>
        <v>0</v>
      </c>
      <c r="AC1105" s="25">
        <v>0</v>
      </c>
      <c r="AD1105" s="26">
        <v>0</v>
      </c>
      <c r="AN1105" s="98" t="s">
        <v>333</v>
      </c>
    </row>
    <row r="1106" spans="1:40">
      <c r="A1106" s="17">
        <v>43559</v>
      </c>
      <c r="B1106" s="18">
        <v>0.33333333333333298</v>
      </c>
      <c r="C1106" s="18">
        <v>0.625</v>
      </c>
      <c r="D1106" s="78"/>
      <c r="E1106" s="19">
        <v>10</v>
      </c>
      <c r="F1106" s="19">
        <v>15</v>
      </c>
      <c r="G1106" s="5">
        <f>INDEX('Carta Psicrométrica'!B$3:AO$49,MATCH(datos!F1106,'Carta Psicrométrica'!A$3:A$49,0),MATCH(datos!E1106,'Carta Psicrométrica'!B$2:AO$2,0))</f>
        <v>4</v>
      </c>
      <c r="H1106" s="20">
        <v>28</v>
      </c>
      <c r="I1106" s="20">
        <v>13</v>
      </c>
      <c r="J1106" s="6">
        <v>1026</v>
      </c>
      <c r="K1106" s="6">
        <f t="shared" si="154"/>
        <v>769.5</v>
      </c>
      <c r="L1106" s="21">
        <v>16</v>
      </c>
      <c r="M1106" s="21">
        <v>15</v>
      </c>
      <c r="N1106" s="21">
        <v>17</v>
      </c>
      <c r="O1106" s="21">
        <v>16</v>
      </c>
      <c r="P1106" s="21">
        <v>14</v>
      </c>
      <c r="Q1106" s="22">
        <v>67</v>
      </c>
      <c r="R1106" s="22">
        <v>56</v>
      </c>
      <c r="S1106" s="23">
        <f t="shared" si="153"/>
        <v>11</v>
      </c>
      <c r="T1106" s="22">
        <v>24</v>
      </c>
      <c r="U1106" s="22">
        <v>10</v>
      </c>
      <c r="V1106" s="24">
        <v>3</v>
      </c>
      <c r="W1106" s="24" t="str">
        <f t="shared" si="149"/>
        <v>Brisa Leve</v>
      </c>
      <c r="X1106" s="24" t="s">
        <v>49</v>
      </c>
      <c r="Y1106" s="24">
        <f t="shared" si="150"/>
        <v>247.5</v>
      </c>
      <c r="Z1106" s="25">
        <v>0</v>
      </c>
      <c r="AA1106" s="25">
        <f t="shared" si="151"/>
        <v>0</v>
      </c>
      <c r="AB1106" s="25">
        <f t="shared" si="152"/>
        <v>0</v>
      </c>
      <c r="AC1106" s="25">
        <v>0</v>
      </c>
      <c r="AD1106" s="26">
        <v>2</v>
      </c>
      <c r="AE1106" s="26" t="s">
        <v>96</v>
      </c>
      <c r="AN1106" s="98" t="s">
        <v>334</v>
      </c>
    </row>
    <row r="1107" spans="1:40">
      <c r="A1107" s="17">
        <v>43560</v>
      </c>
      <c r="B1107" s="18">
        <v>0.33333333333333298</v>
      </c>
      <c r="C1107" s="18">
        <v>0.625</v>
      </c>
      <c r="D1107" s="78"/>
      <c r="E1107" s="19">
        <v>9</v>
      </c>
      <c r="F1107" s="19">
        <v>14</v>
      </c>
      <c r="G1107" s="5">
        <f>INDEX('Carta Psicrométrica'!B$3:AO$49,MATCH(datos!F1107,'Carta Psicrométrica'!A$3:A$49,0),MATCH(datos!E1107,'Carta Psicrométrica'!B$2:AO$2,0))</f>
        <v>9</v>
      </c>
      <c r="H1107" s="20">
        <v>27</v>
      </c>
      <c r="I1107" s="20">
        <v>11</v>
      </c>
      <c r="J1107" s="6">
        <v>1024</v>
      </c>
      <c r="K1107" s="6">
        <f t="shared" si="154"/>
        <v>768</v>
      </c>
      <c r="L1107" s="21">
        <v>16</v>
      </c>
      <c r="M1107" s="21">
        <v>16</v>
      </c>
      <c r="N1107" s="21">
        <v>17</v>
      </c>
      <c r="O1107" s="21">
        <v>16</v>
      </c>
      <c r="P1107" s="21">
        <v>15</v>
      </c>
      <c r="Q1107" s="22">
        <v>56</v>
      </c>
      <c r="R1107" s="22">
        <v>50</v>
      </c>
      <c r="S1107" s="23">
        <f t="shared" si="153"/>
        <v>6</v>
      </c>
      <c r="T1107" s="22">
        <v>22</v>
      </c>
      <c r="U1107" s="22">
        <v>9</v>
      </c>
      <c r="V1107" s="24">
        <v>0</v>
      </c>
      <c r="W1107" s="24" t="str">
        <f t="shared" si="149"/>
        <v>Calma</v>
      </c>
      <c r="X1107" s="24" t="s">
        <v>58</v>
      </c>
      <c r="Y1107" s="24">
        <f t="shared" si="150"/>
        <v>270</v>
      </c>
      <c r="Z1107" s="25">
        <v>0</v>
      </c>
      <c r="AA1107" s="25">
        <f t="shared" si="151"/>
        <v>0</v>
      </c>
      <c r="AB1107" s="25">
        <f t="shared" si="152"/>
        <v>0</v>
      </c>
      <c r="AC1107" s="25">
        <v>0</v>
      </c>
      <c r="AD1107" s="26">
        <v>6</v>
      </c>
      <c r="AE1107" s="26" t="s">
        <v>93</v>
      </c>
      <c r="AN1107" s="102" t="s">
        <v>335</v>
      </c>
    </row>
    <row r="1108" spans="1:40">
      <c r="A1108" s="17">
        <v>43561</v>
      </c>
      <c r="B1108" s="18">
        <v>0.33333333333333298</v>
      </c>
      <c r="C1108" s="18">
        <v>0.625</v>
      </c>
      <c r="D1108" s="78"/>
      <c r="E1108" s="19">
        <v>10</v>
      </c>
      <c r="F1108" s="19">
        <v>16</v>
      </c>
      <c r="G1108" s="5">
        <f>INDEX('Carta Psicrométrica'!B$3:AO$49,MATCH(datos!F1108,'Carta Psicrométrica'!A$3:A$49,0),MATCH(datos!E1108,'Carta Psicrométrica'!B$2:AO$2,0))</f>
        <v>7</v>
      </c>
      <c r="H1108" s="20">
        <v>11</v>
      </c>
      <c r="I1108" s="20">
        <v>22</v>
      </c>
      <c r="J1108" s="6">
        <v>1024</v>
      </c>
      <c r="K1108" s="6">
        <f t="shared" si="154"/>
        <v>768</v>
      </c>
      <c r="L1108" s="21">
        <v>15</v>
      </c>
      <c r="M1108" s="21">
        <v>15</v>
      </c>
      <c r="N1108" s="21">
        <v>17</v>
      </c>
      <c r="O1108" s="21">
        <v>16</v>
      </c>
      <c r="P1108" s="21">
        <v>15</v>
      </c>
      <c r="Q1108" s="22">
        <v>105</v>
      </c>
      <c r="R1108" s="22">
        <v>96</v>
      </c>
      <c r="S1108" s="23">
        <f t="shared" si="153"/>
        <v>9</v>
      </c>
      <c r="T1108" s="22">
        <v>24</v>
      </c>
      <c r="U1108" s="22">
        <v>16</v>
      </c>
      <c r="V1108" s="24">
        <v>1</v>
      </c>
      <c r="W1108" s="24" t="str">
        <f t="shared" si="149"/>
        <v>Ventolina</v>
      </c>
      <c r="X1108" s="24" t="s">
        <v>60</v>
      </c>
      <c r="Y1108" s="24">
        <f t="shared" si="150"/>
        <v>292.5</v>
      </c>
      <c r="Z1108" s="25">
        <v>0</v>
      </c>
      <c r="AA1108" s="25">
        <f t="shared" si="151"/>
        <v>0</v>
      </c>
      <c r="AB1108" s="25">
        <f t="shared" si="152"/>
        <v>0</v>
      </c>
      <c r="AC1108" s="25">
        <v>0</v>
      </c>
      <c r="AD1108" s="26">
        <v>2</v>
      </c>
      <c r="AE1108" s="26" t="s">
        <v>76</v>
      </c>
      <c r="AN1108" s="98" t="s">
        <v>320</v>
      </c>
    </row>
    <row r="1109" spans="1:40">
      <c r="A1109" s="17">
        <v>43562</v>
      </c>
      <c r="B1109" s="18">
        <v>0.33333333333333298</v>
      </c>
      <c r="C1109" s="18">
        <v>0.625</v>
      </c>
      <c r="D1109" s="78"/>
      <c r="E1109" s="19">
        <v>11</v>
      </c>
      <c r="F1109" s="19">
        <v>15</v>
      </c>
      <c r="G1109" s="5">
        <f>INDEX('Carta Psicrométrica'!B$3:AO$49,MATCH(datos!F1109,'Carta Psicrométrica'!A$3:A$49,0),MATCH(datos!E1109,'Carta Psicrométrica'!B$2:AO$2,0))</f>
        <v>0</v>
      </c>
      <c r="H1109" s="20">
        <v>27</v>
      </c>
      <c r="I1109" s="20">
        <v>13</v>
      </c>
      <c r="J1109" s="6">
        <v>1024</v>
      </c>
      <c r="K1109" s="6">
        <f t="shared" si="154"/>
        <v>768</v>
      </c>
      <c r="L1109" s="21">
        <v>16</v>
      </c>
      <c r="M1109" s="21">
        <v>16</v>
      </c>
      <c r="N1109" s="21">
        <v>20</v>
      </c>
      <c r="O1109" s="21">
        <v>17</v>
      </c>
      <c r="P1109" s="21">
        <v>15</v>
      </c>
      <c r="Q1109" s="22">
        <v>96</v>
      </c>
      <c r="R1109" s="22">
        <v>88</v>
      </c>
      <c r="S1109" s="23">
        <f t="shared" si="153"/>
        <v>8</v>
      </c>
      <c r="T1109" s="22">
        <v>25</v>
      </c>
      <c r="U1109" s="22">
        <v>14</v>
      </c>
      <c r="V1109" s="24">
        <v>1</v>
      </c>
      <c r="W1109" s="24" t="str">
        <f t="shared" si="149"/>
        <v>Ventolina</v>
      </c>
      <c r="X1109" s="24" t="s">
        <v>58</v>
      </c>
      <c r="Y1109" s="24">
        <f t="shared" si="150"/>
        <v>270</v>
      </c>
      <c r="Z1109" s="25">
        <v>0</v>
      </c>
      <c r="AA1109" s="25">
        <f t="shared" si="151"/>
        <v>0</v>
      </c>
      <c r="AB1109" s="25">
        <f t="shared" si="152"/>
        <v>0</v>
      </c>
      <c r="AC1109" s="25">
        <v>0</v>
      </c>
      <c r="AD1109" s="26">
        <v>0</v>
      </c>
      <c r="AN1109" s="98" t="s">
        <v>336</v>
      </c>
    </row>
    <row r="1110" spans="1:40">
      <c r="A1110" s="17">
        <v>43563</v>
      </c>
      <c r="B1110" s="18">
        <v>0.33333333333333298</v>
      </c>
      <c r="C1110" s="18">
        <v>0.625</v>
      </c>
      <c r="D1110" s="78"/>
      <c r="E1110" s="19">
        <v>11</v>
      </c>
      <c r="F1110" s="19">
        <v>18</v>
      </c>
      <c r="G1110" s="5">
        <f>INDEX('Carta Psicrométrica'!B$3:AO$49,MATCH(datos!F1110,'Carta Psicrométrica'!A$3:A$49,0),MATCH(datos!E1110,'Carta Psicrométrica'!B$2:AO$2,0))</f>
        <v>6</v>
      </c>
      <c r="H1110" s="20">
        <v>30</v>
      </c>
      <c r="I1110" s="20">
        <v>13</v>
      </c>
      <c r="J1110" s="6">
        <v>1023</v>
      </c>
      <c r="K1110" s="6">
        <f t="shared" si="154"/>
        <v>767.25</v>
      </c>
      <c r="L1110" s="21">
        <v>18</v>
      </c>
      <c r="M1110" s="21">
        <v>17</v>
      </c>
      <c r="N1110" s="21">
        <v>18</v>
      </c>
      <c r="O1110" s="21">
        <v>17</v>
      </c>
      <c r="P1110" s="21">
        <v>15</v>
      </c>
      <c r="Q1110" s="22">
        <v>88</v>
      </c>
      <c r="R1110" s="22">
        <v>79</v>
      </c>
      <c r="S1110" s="23">
        <f t="shared" si="153"/>
        <v>9</v>
      </c>
      <c r="T1110" s="22">
        <v>26</v>
      </c>
      <c r="U1110" s="22">
        <v>15</v>
      </c>
      <c r="V1110" s="24">
        <v>1</v>
      </c>
      <c r="W1110" s="24" t="str">
        <f t="shared" si="149"/>
        <v>Ventolina</v>
      </c>
      <c r="X1110" s="24" t="s">
        <v>60</v>
      </c>
      <c r="Y1110" s="24">
        <f t="shared" si="150"/>
        <v>292.5</v>
      </c>
      <c r="Z1110" s="25">
        <v>0</v>
      </c>
      <c r="AA1110" s="25">
        <f t="shared" si="151"/>
        <v>0</v>
      </c>
      <c r="AB1110" s="25">
        <f t="shared" si="152"/>
        <v>0</v>
      </c>
      <c r="AC1110" s="25">
        <v>0</v>
      </c>
      <c r="AD1110" s="26">
        <v>0</v>
      </c>
      <c r="AN1110" s="98" t="s">
        <v>337</v>
      </c>
    </row>
    <row r="1111" spans="1:40">
      <c r="A1111" s="17">
        <v>43564</v>
      </c>
      <c r="B1111" s="18">
        <v>0.33333333333333298</v>
      </c>
      <c r="C1111" s="18">
        <v>0.625</v>
      </c>
      <c r="D1111" s="78"/>
      <c r="E1111" s="19">
        <v>13</v>
      </c>
      <c r="F1111" s="19">
        <v>21</v>
      </c>
      <c r="G1111" s="5">
        <f>INDEX('Carta Psicrométrica'!B$3:AO$49,MATCH(datos!F1111,'Carta Psicrométrica'!A$3:A$49,0),MATCH(datos!E1111,'Carta Psicrométrica'!B$2:AO$2,0))</f>
        <v>1</v>
      </c>
      <c r="H1111" s="20">
        <v>33</v>
      </c>
      <c r="I1111" s="20">
        <v>15</v>
      </c>
      <c r="J1111" s="6">
        <v>1036</v>
      </c>
      <c r="K1111" s="6">
        <f t="shared" si="154"/>
        <v>777</v>
      </c>
      <c r="L1111" s="21">
        <v>18</v>
      </c>
      <c r="M1111" s="21">
        <v>19</v>
      </c>
      <c r="N1111" s="21">
        <v>19</v>
      </c>
      <c r="O1111" s="21">
        <v>19</v>
      </c>
      <c r="P1111" s="21">
        <v>16</v>
      </c>
      <c r="Q1111" s="22">
        <v>79</v>
      </c>
      <c r="R1111" s="22">
        <v>71</v>
      </c>
      <c r="S1111" s="23">
        <f t="shared" si="153"/>
        <v>8</v>
      </c>
      <c r="T1111" s="22">
        <v>29</v>
      </c>
      <c r="U1111" s="22">
        <v>14</v>
      </c>
      <c r="V1111" s="24">
        <v>1</v>
      </c>
      <c r="W1111" s="24" t="str">
        <f t="shared" si="149"/>
        <v>Ventolina</v>
      </c>
      <c r="X1111" s="24" t="s">
        <v>58</v>
      </c>
      <c r="Y1111" s="24">
        <f t="shared" si="150"/>
        <v>270</v>
      </c>
      <c r="Z1111" s="25">
        <v>0</v>
      </c>
      <c r="AA1111" s="25">
        <f t="shared" si="151"/>
        <v>0</v>
      </c>
      <c r="AB1111" s="25">
        <f t="shared" si="152"/>
        <v>0</v>
      </c>
      <c r="AC1111" s="25">
        <v>0</v>
      </c>
      <c r="AD1111" s="26">
        <v>1</v>
      </c>
      <c r="AE1111" s="26" t="s">
        <v>96</v>
      </c>
      <c r="AN1111" s="98" t="s">
        <v>338</v>
      </c>
    </row>
    <row r="1112" spans="1:40">
      <c r="A1112" s="17">
        <v>43565</v>
      </c>
      <c r="B1112" s="18">
        <v>0.33333333333333298</v>
      </c>
      <c r="C1112" s="18">
        <v>0.625</v>
      </c>
      <c r="D1112" s="78"/>
      <c r="E1112" s="19">
        <v>14</v>
      </c>
      <c r="F1112" s="19">
        <v>23</v>
      </c>
      <c r="G1112" s="5">
        <f>INDEX('Carta Psicrométrica'!B$3:AO$49,MATCH(datos!F1112,'Carta Psicrométrica'!A$3:A$49,0),MATCH(datos!E1112,'Carta Psicrométrica'!B$2:AO$2,0))</f>
        <v>1</v>
      </c>
      <c r="H1112" s="20">
        <v>35</v>
      </c>
      <c r="I1112" s="20">
        <v>20</v>
      </c>
      <c r="J1112" s="6">
        <v>1019</v>
      </c>
      <c r="K1112" s="6">
        <f t="shared" si="154"/>
        <v>764.25</v>
      </c>
      <c r="L1112" s="21">
        <v>21</v>
      </c>
      <c r="M1112" s="21">
        <v>19</v>
      </c>
      <c r="N1112" s="21">
        <v>20</v>
      </c>
      <c r="O1112" s="21">
        <v>18</v>
      </c>
      <c r="P1112" s="21">
        <v>15</v>
      </c>
      <c r="Q1112" s="22">
        <v>71</v>
      </c>
      <c r="R1112" s="22">
        <v>68</v>
      </c>
      <c r="S1112" s="23">
        <f t="shared" si="153"/>
        <v>3</v>
      </c>
      <c r="T1112" s="22">
        <v>29</v>
      </c>
      <c r="U1112" s="22">
        <v>14</v>
      </c>
      <c r="V1112" s="24">
        <v>2</v>
      </c>
      <c r="W1112" s="24" t="str">
        <f t="shared" si="149"/>
        <v>Brisa Suave</v>
      </c>
      <c r="X1112" s="24" t="s">
        <v>49</v>
      </c>
      <c r="Y1112" s="24">
        <f t="shared" si="150"/>
        <v>247.5</v>
      </c>
      <c r="Z1112" s="25">
        <v>0</v>
      </c>
      <c r="AA1112" s="25">
        <f t="shared" si="151"/>
        <v>0</v>
      </c>
      <c r="AB1112" s="25">
        <f t="shared" si="152"/>
        <v>0</v>
      </c>
      <c r="AC1112" s="25">
        <v>0</v>
      </c>
      <c r="AD1112" s="26">
        <v>5</v>
      </c>
      <c r="AE1112" s="26" t="s">
        <v>93</v>
      </c>
      <c r="AN1112" s="98" t="s">
        <v>321</v>
      </c>
    </row>
    <row r="1113" spans="1:40">
      <c r="A1113" s="17">
        <v>43566</v>
      </c>
      <c r="B1113" s="18">
        <v>0.33333333333333298</v>
      </c>
      <c r="C1113" s="18">
        <v>0.625</v>
      </c>
      <c r="D1113" s="78"/>
      <c r="E1113" s="19">
        <v>13</v>
      </c>
      <c r="F1113" s="19">
        <v>12</v>
      </c>
      <c r="G1113" s="5">
        <f>INDEX('Carta Psicrométrica'!B$3:AO$49,MATCH(datos!F1113,'Carta Psicrométrica'!A$3:A$49,0),MATCH(datos!E1113,'Carta Psicrométrica'!B$2:AO$2,0))</f>
        <v>0</v>
      </c>
      <c r="H1113" s="20" t="s">
        <v>339</v>
      </c>
      <c r="I1113" s="20">
        <v>9</v>
      </c>
      <c r="J1113" s="6">
        <v>1019</v>
      </c>
      <c r="K1113" s="6">
        <f t="shared" si="154"/>
        <v>764.25</v>
      </c>
      <c r="L1113" s="21">
        <v>15</v>
      </c>
      <c r="M1113" s="21">
        <v>18</v>
      </c>
      <c r="N1113" s="21">
        <v>19</v>
      </c>
      <c r="O1113" s="21">
        <v>19</v>
      </c>
      <c r="P1113" s="21">
        <v>16</v>
      </c>
      <c r="Q1113" s="22">
        <v>68</v>
      </c>
      <c r="R1113" s="22">
        <v>45</v>
      </c>
      <c r="S1113" s="23">
        <f t="shared" si="153"/>
        <v>23</v>
      </c>
      <c r="T1113" s="22">
        <v>24</v>
      </c>
      <c r="U1113" s="22">
        <v>7</v>
      </c>
      <c r="V1113" s="24">
        <v>2</v>
      </c>
      <c r="W1113" s="24" t="str">
        <f t="shared" si="149"/>
        <v>Brisa Suave</v>
      </c>
      <c r="X1113" s="24" t="s">
        <v>58</v>
      </c>
      <c r="Y1113" s="24">
        <f t="shared" si="150"/>
        <v>270</v>
      </c>
      <c r="Z1113" s="25">
        <v>0</v>
      </c>
      <c r="AA1113" s="25">
        <f t="shared" si="151"/>
        <v>0</v>
      </c>
      <c r="AB1113" s="25">
        <f t="shared" si="152"/>
        <v>0</v>
      </c>
      <c r="AC1113" s="25">
        <v>0</v>
      </c>
      <c r="AD1113" s="26">
        <v>0</v>
      </c>
      <c r="AN1113" s="98" t="s">
        <v>321</v>
      </c>
    </row>
    <row r="1114" spans="1:40">
      <c r="A1114" s="17">
        <v>43567</v>
      </c>
      <c r="B1114" s="18">
        <v>0.33333333333333298</v>
      </c>
      <c r="C1114" s="18">
        <v>0.625</v>
      </c>
      <c r="D1114" s="78"/>
      <c r="E1114" s="19">
        <v>8</v>
      </c>
      <c r="F1114" s="19">
        <v>12</v>
      </c>
      <c r="G1114" s="5">
        <f>INDEX('Carta Psicrométrica'!B$3:AO$49,MATCH(datos!F1114,'Carta Psicrométrica'!A$3:A$49,0),MATCH(datos!E1114,'Carta Psicrométrica'!B$2:AO$2,0))</f>
        <v>12</v>
      </c>
      <c r="H1114" s="20">
        <v>21</v>
      </c>
      <c r="I1114" s="20">
        <v>10</v>
      </c>
      <c r="J1114" s="6">
        <v>1020</v>
      </c>
      <c r="K1114" s="6">
        <f t="shared" si="154"/>
        <v>765</v>
      </c>
      <c r="L1114" s="21">
        <v>16</v>
      </c>
      <c r="M1114" s="21">
        <v>17</v>
      </c>
      <c r="N1114" s="21">
        <v>20</v>
      </c>
      <c r="O1114" s="21">
        <v>20</v>
      </c>
      <c r="P1114" s="21">
        <v>18</v>
      </c>
      <c r="Q1114" s="22">
        <v>45</v>
      </c>
      <c r="R1114" s="22">
        <v>37</v>
      </c>
      <c r="S1114" s="23">
        <f t="shared" si="153"/>
        <v>8</v>
      </c>
      <c r="T1114" s="22">
        <v>25</v>
      </c>
      <c r="U1114" s="22">
        <v>7</v>
      </c>
      <c r="V1114" s="24">
        <v>0</v>
      </c>
      <c r="W1114" s="24" t="str">
        <f t="shared" si="149"/>
        <v>Calma</v>
      </c>
      <c r="X1114" s="24" t="s">
        <v>58</v>
      </c>
      <c r="Y1114" s="24">
        <f t="shared" si="150"/>
        <v>270</v>
      </c>
      <c r="Z1114" s="25">
        <v>0</v>
      </c>
      <c r="AA1114" s="25">
        <f t="shared" si="151"/>
        <v>0</v>
      </c>
      <c r="AB1114" s="25">
        <f t="shared" si="152"/>
        <v>0</v>
      </c>
      <c r="AC1114" s="25">
        <v>0</v>
      </c>
      <c r="AD1114" s="26">
        <v>8</v>
      </c>
      <c r="AE1114" s="26" t="s">
        <v>83</v>
      </c>
      <c r="AN1114" s="98" t="s">
        <v>340</v>
      </c>
    </row>
    <row r="1115" spans="1:40">
      <c r="A1115" s="17">
        <v>43568</v>
      </c>
      <c r="B1115" s="18">
        <v>0.33333333333333298</v>
      </c>
      <c r="C1115" s="18">
        <v>0.625</v>
      </c>
      <c r="D1115" s="78"/>
      <c r="E1115" s="19">
        <v>12</v>
      </c>
      <c r="F1115" s="19">
        <v>13</v>
      </c>
      <c r="G1115" s="5">
        <f>INDEX('Carta Psicrométrica'!B$3:AO$49,MATCH(datos!F1115,'Carta Psicrométrica'!A$3:A$49,0),MATCH(datos!E1115,'Carta Psicrométrica'!B$2:AO$2,0))</f>
        <v>0</v>
      </c>
      <c r="H1115" s="20">
        <v>20</v>
      </c>
      <c r="I1115" s="20">
        <v>11</v>
      </c>
      <c r="J1115" s="6">
        <v>1020</v>
      </c>
      <c r="K1115" s="6">
        <v>770</v>
      </c>
      <c r="L1115" s="21">
        <v>15</v>
      </c>
      <c r="M1115" s="21">
        <v>15</v>
      </c>
      <c r="N1115" s="21">
        <v>18</v>
      </c>
      <c r="O1115" s="21">
        <v>20</v>
      </c>
      <c r="P1115" s="21">
        <v>20</v>
      </c>
      <c r="Q1115" s="22">
        <v>100</v>
      </c>
      <c r="R1115" s="22">
        <v>95</v>
      </c>
      <c r="S1115" s="23">
        <f t="shared" si="153"/>
        <v>5</v>
      </c>
      <c r="T1115" s="22">
        <v>25</v>
      </c>
      <c r="U1115" s="22">
        <v>10</v>
      </c>
      <c r="V1115" s="24">
        <v>1</v>
      </c>
      <c r="W1115" s="24" t="str">
        <f t="shared" ref="W1115:W1131" si="155">IF(V1115=0,"Calma",IF(V1115=1,"Ventolina",IF(V1115=2,"Brisa Suave",IF(V1115=3,"Brisa Leve",IF(V1115=4,"Brisa Moderada",IF(V1115=5,"Brisa Fresca",IF(V1115=6,"Brisa Fuerte",IF(V1115=7,"Viento Fuerte",IF(V1115=8,"Temporal",IF(V1115=9,"Temporal Fuerte",IF(V1115=10,"Temporal Violento",IF(V1115=11,"Temporal Muy Violento",IF(V1115=12,"Huracán","N/A")))))))))))))</f>
        <v>Ventolina</v>
      </c>
      <c r="X1115" s="24" t="s">
        <v>58</v>
      </c>
      <c r="Y1115" s="24">
        <f t="shared" ref="Y1115:Y1131" si="156">IF(X1115="N",0,IF(X1115="NNE",22.5,IF(X1115="NE",45,IF(X1115="ENE",67.5,IF(X1115="E",90,IF(X1115="ESE",112.5,IF(X1115="SE",135.5,IF(X1115="SSE",157.5,IF(X1115="S",180,IF(X1115="SSW",202.5,IF(X1115="SW",225,IF(X1115="WSW",247.5,IF(X1115="W",270,IF(X1115="WNW",292.5,IF(X1115="NW",315,IF(X1115="NNW",337.5,"N/A"))))))))))))))))</f>
        <v>270</v>
      </c>
      <c r="Z1115" s="25">
        <v>0</v>
      </c>
      <c r="AA1115" s="25">
        <f t="shared" si="151"/>
        <v>0</v>
      </c>
      <c r="AB1115" s="25">
        <f t="shared" si="152"/>
        <v>0</v>
      </c>
      <c r="AC1115" s="25">
        <v>0</v>
      </c>
      <c r="AD1115" s="26">
        <v>7</v>
      </c>
      <c r="AE1115" s="26" t="s">
        <v>301</v>
      </c>
      <c r="AN1115" s="98" t="s">
        <v>341</v>
      </c>
    </row>
    <row r="1116" spans="1:40">
      <c r="A1116" s="17">
        <v>43569</v>
      </c>
      <c r="B1116" s="18">
        <v>0.33333333333333298</v>
      </c>
      <c r="C1116" s="18">
        <v>0.625</v>
      </c>
      <c r="D1116" s="78"/>
      <c r="E1116" s="19">
        <v>8</v>
      </c>
      <c r="F1116" s="19">
        <v>11</v>
      </c>
      <c r="G1116" s="5">
        <f>INDEX('Carta Psicrométrica'!B$3:AO$49,MATCH(datos!F1116,'Carta Psicrométrica'!A$3:A$49,0),MATCH(datos!E1116,'Carta Psicrométrica'!B$2:AO$2,0))</f>
        <v>9</v>
      </c>
      <c r="H1116" s="20">
        <v>21</v>
      </c>
      <c r="I1116" s="20">
        <v>10</v>
      </c>
      <c r="J1116" s="6">
        <v>1025</v>
      </c>
      <c r="K1116" s="6">
        <f t="shared" si="154"/>
        <v>768.75</v>
      </c>
      <c r="L1116" s="21">
        <v>16</v>
      </c>
      <c r="M1116" s="21">
        <v>16</v>
      </c>
      <c r="N1116" s="21">
        <v>18</v>
      </c>
      <c r="O1116" s="21">
        <v>18</v>
      </c>
      <c r="P1116" s="21">
        <v>17</v>
      </c>
      <c r="Q1116" s="22">
        <v>95</v>
      </c>
      <c r="R1116" s="22">
        <v>93</v>
      </c>
      <c r="S1116" s="23">
        <f t="shared" si="153"/>
        <v>2</v>
      </c>
      <c r="T1116" s="22">
        <v>25</v>
      </c>
      <c r="U1116" s="22">
        <v>7</v>
      </c>
      <c r="V1116" s="24">
        <v>0</v>
      </c>
      <c r="W1116" s="24" t="str">
        <f t="shared" si="155"/>
        <v>Calma</v>
      </c>
      <c r="X1116" s="24" t="s">
        <v>67</v>
      </c>
      <c r="Y1116" s="24">
        <f t="shared" si="156"/>
        <v>337.5</v>
      </c>
      <c r="Z1116" s="25">
        <v>0</v>
      </c>
      <c r="AA1116" s="25">
        <f t="shared" si="151"/>
        <v>0</v>
      </c>
      <c r="AB1116" s="25">
        <f t="shared" si="152"/>
        <v>0</v>
      </c>
      <c r="AC1116" s="25">
        <v>0</v>
      </c>
      <c r="AD1116" s="26">
        <v>0</v>
      </c>
      <c r="AN1116" s="98" t="s">
        <v>342</v>
      </c>
    </row>
    <row r="1117" spans="1:40">
      <c r="A1117" s="17">
        <v>43570</v>
      </c>
      <c r="B1117" s="18">
        <v>0.33333333333333298</v>
      </c>
      <c r="C1117" s="18">
        <v>0.625</v>
      </c>
      <c r="D1117" s="78"/>
      <c r="E1117" s="19">
        <v>10</v>
      </c>
      <c r="F1117" s="19">
        <v>15</v>
      </c>
      <c r="G1117" s="5">
        <f>INDEX('Carta Psicrométrica'!B$3:AO$49,MATCH(datos!F1117,'Carta Psicrométrica'!A$3:A$49,0),MATCH(datos!E1117,'Carta Psicrométrica'!B$2:AO$2,0))</f>
        <v>4</v>
      </c>
      <c r="H1117" s="20">
        <v>28</v>
      </c>
      <c r="I1117" s="20">
        <v>10</v>
      </c>
      <c r="J1117" s="6">
        <v>1024</v>
      </c>
      <c r="K1117" s="6">
        <f t="shared" si="154"/>
        <v>768</v>
      </c>
      <c r="L1117" s="21">
        <v>18</v>
      </c>
      <c r="M1117" s="21">
        <v>18</v>
      </c>
      <c r="N1117" s="21">
        <v>20</v>
      </c>
      <c r="O1117" s="21">
        <v>19</v>
      </c>
      <c r="P1117" s="21">
        <v>17</v>
      </c>
      <c r="Q1117" s="22">
        <v>93</v>
      </c>
      <c r="R1117" s="22">
        <v>84</v>
      </c>
      <c r="S1117" s="23">
        <f t="shared" si="153"/>
        <v>9</v>
      </c>
      <c r="V1117" s="24">
        <v>0</v>
      </c>
      <c r="W1117" s="24" t="str">
        <f t="shared" si="155"/>
        <v>Calma</v>
      </c>
      <c r="X1117" s="24" t="s">
        <v>66</v>
      </c>
      <c r="Y1117" s="24">
        <f t="shared" si="156"/>
        <v>225</v>
      </c>
      <c r="Z1117" s="25">
        <v>0</v>
      </c>
      <c r="AA1117" s="25">
        <f t="shared" si="151"/>
        <v>0</v>
      </c>
      <c r="AB1117" s="25">
        <f t="shared" si="152"/>
        <v>0</v>
      </c>
      <c r="AC1117" s="25">
        <v>0</v>
      </c>
      <c r="AD1117" s="26">
        <v>5</v>
      </c>
      <c r="AE1117" s="26" t="s">
        <v>74</v>
      </c>
      <c r="AN1117" s="98" t="s">
        <v>343</v>
      </c>
    </row>
    <row r="1118" spans="1:40">
      <c r="A1118" s="17">
        <v>43571</v>
      </c>
      <c r="B1118" s="18">
        <v>0.33333333333333298</v>
      </c>
      <c r="C1118" s="18">
        <v>0.625</v>
      </c>
      <c r="D1118" s="78"/>
      <c r="E1118" s="19">
        <v>12</v>
      </c>
      <c r="F1118" s="19">
        <v>20</v>
      </c>
      <c r="G1118" s="5">
        <f>INDEX('Carta Psicrométrica'!B$3:AO$49,MATCH(datos!F1118,'Carta Psicrométrica'!A$3:A$49,0),MATCH(datos!E1118,'Carta Psicrométrica'!B$2:AO$2,0))</f>
        <v>5</v>
      </c>
      <c r="H1118" s="20">
        <v>35</v>
      </c>
      <c r="I1118" s="20">
        <v>11</v>
      </c>
      <c r="J1118" s="6">
        <v>1021</v>
      </c>
      <c r="K1118" s="6">
        <f t="shared" si="154"/>
        <v>765.75</v>
      </c>
      <c r="L1118" s="21">
        <v>20</v>
      </c>
      <c r="M1118" s="21">
        <v>20</v>
      </c>
      <c r="N1118" s="21">
        <v>20</v>
      </c>
      <c r="O1118" s="21">
        <v>19</v>
      </c>
      <c r="P1118" s="21">
        <v>17</v>
      </c>
      <c r="Q1118" s="22">
        <v>84</v>
      </c>
      <c r="R1118" s="22">
        <v>74</v>
      </c>
      <c r="S1118" s="23">
        <f t="shared" si="153"/>
        <v>10</v>
      </c>
      <c r="T1118" s="22">
        <v>30</v>
      </c>
      <c r="U1118" s="22">
        <v>10</v>
      </c>
      <c r="V1118" s="24">
        <v>2</v>
      </c>
      <c r="W1118" s="24" t="str">
        <f t="shared" si="155"/>
        <v>Brisa Suave</v>
      </c>
      <c r="X1118" s="24" t="s">
        <v>58</v>
      </c>
      <c r="Y1118" s="24">
        <f t="shared" si="156"/>
        <v>270</v>
      </c>
      <c r="Z1118" s="25">
        <v>0</v>
      </c>
      <c r="AA1118" s="25">
        <f t="shared" si="151"/>
        <v>0</v>
      </c>
      <c r="AB1118" s="25">
        <f t="shared" si="152"/>
        <v>0</v>
      </c>
      <c r="AC1118" s="25">
        <v>0</v>
      </c>
      <c r="AD1118" s="26">
        <v>1</v>
      </c>
      <c r="AE1118" s="26" t="s">
        <v>89</v>
      </c>
      <c r="AN1118" s="102" t="s">
        <v>344</v>
      </c>
    </row>
    <row r="1119" spans="1:40">
      <c r="A1119" s="17">
        <v>43572</v>
      </c>
      <c r="B1119" s="18">
        <v>0.33333333333333298</v>
      </c>
      <c r="C1119" s="18">
        <v>0.625</v>
      </c>
      <c r="D1119" s="78"/>
      <c r="E1119" s="19">
        <v>13</v>
      </c>
      <c r="F1119" s="19">
        <v>14</v>
      </c>
      <c r="G1119" s="5">
        <f>INDEX('Carta Psicrométrica'!B$3:AO$49,MATCH(datos!F1119,'Carta Psicrométrica'!A$3:A$49,0),MATCH(datos!E1119,'Carta Psicrométrica'!B$2:AO$2,0))</f>
        <v>0</v>
      </c>
      <c r="H1119" s="20">
        <v>31</v>
      </c>
      <c r="I1119" s="20">
        <v>14</v>
      </c>
      <c r="J1119" s="6">
        <v>1021</v>
      </c>
      <c r="K1119" s="6">
        <f t="shared" si="154"/>
        <v>765.75</v>
      </c>
      <c r="L1119" s="21">
        <v>21</v>
      </c>
      <c r="M1119" s="21">
        <v>19</v>
      </c>
      <c r="N1119" s="21">
        <v>21</v>
      </c>
      <c r="O1119" s="21">
        <v>20</v>
      </c>
      <c r="P1119" s="21">
        <v>17</v>
      </c>
      <c r="Q1119" s="22">
        <v>74</v>
      </c>
      <c r="R1119" s="22">
        <v>65</v>
      </c>
      <c r="S1119" s="23">
        <f t="shared" si="153"/>
        <v>9</v>
      </c>
      <c r="T1119" s="22">
        <v>29</v>
      </c>
      <c r="U1119" s="22">
        <v>10</v>
      </c>
      <c r="V1119" s="24">
        <v>2</v>
      </c>
      <c r="W1119" s="24" t="str">
        <f t="shared" si="155"/>
        <v>Brisa Suave</v>
      </c>
      <c r="X1119" s="24" t="s">
        <v>60</v>
      </c>
      <c r="Y1119" s="24">
        <f t="shared" si="156"/>
        <v>292.5</v>
      </c>
      <c r="Z1119" s="25">
        <v>0</v>
      </c>
      <c r="AA1119" s="25">
        <f t="shared" ref="AA1119:AA1131" si="157">AC1119*0.03937</f>
        <v>0</v>
      </c>
      <c r="AB1119" s="25">
        <f t="shared" ref="AB1119:AB1131" si="158">Z1119*25.4</f>
        <v>0</v>
      </c>
      <c r="AC1119" s="25">
        <v>0</v>
      </c>
      <c r="AD1119" s="26">
        <v>7</v>
      </c>
      <c r="AE1119" s="26" t="s">
        <v>92</v>
      </c>
      <c r="AN1119" s="98" t="s">
        <v>345</v>
      </c>
    </row>
    <row r="1120" spans="1:40">
      <c r="A1120" s="17">
        <v>43573</v>
      </c>
      <c r="B1120" s="18">
        <v>0.33333333333333298</v>
      </c>
      <c r="C1120" s="18">
        <v>0.625</v>
      </c>
      <c r="D1120" s="78"/>
      <c r="E1120" s="19">
        <v>12</v>
      </c>
      <c r="F1120" s="19">
        <v>15</v>
      </c>
      <c r="G1120" s="5">
        <f>INDEX('Carta Psicrométrica'!B$3:AO$49,MATCH(datos!F1120,'Carta Psicrométrica'!A$3:A$49,0),MATCH(datos!E1120,'Carta Psicrométrica'!B$2:AO$2,0))</f>
        <v>0</v>
      </c>
      <c r="H1120" s="20">
        <v>32</v>
      </c>
      <c r="I1120" s="20">
        <v>25</v>
      </c>
      <c r="J1120" s="6">
        <v>1023</v>
      </c>
      <c r="K1120" s="6">
        <f t="shared" si="154"/>
        <v>767.25</v>
      </c>
      <c r="L1120" s="21">
        <v>20</v>
      </c>
      <c r="M1120" s="21">
        <v>20</v>
      </c>
      <c r="N1120" s="21">
        <v>18</v>
      </c>
      <c r="O1120" s="21">
        <v>20</v>
      </c>
      <c r="P1120" s="21">
        <v>19</v>
      </c>
      <c r="Q1120" s="22">
        <v>65</v>
      </c>
      <c r="R1120" s="22">
        <v>60</v>
      </c>
      <c r="S1120" s="23">
        <f t="shared" si="153"/>
        <v>5</v>
      </c>
      <c r="T1120" s="22">
        <v>30</v>
      </c>
      <c r="U1120" s="22">
        <v>15</v>
      </c>
      <c r="V1120" s="24">
        <v>1</v>
      </c>
      <c r="W1120" s="24" t="str">
        <f t="shared" si="155"/>
        <v>Ventolina</v>
      </c>
      <c r="X1120" s="24" t="s">
        <v>49</v>
      </c>
      <c r="Y1120" s="24">
        <f t="shared" si="156"/>
        <v>247.5</v>
      </c>
      <c r="Z1120" s="25">
        <v>0</v>
      </c>
      <c r="AA1120" s="25">
        <f t="shared" si="157"/>
        <v>0</v>
      </c>
      <c r="AB1120" s="25">
        <f t="shared" si="158"/>
        <v>0</v>
      </c>
      <c r="AC1120" s="25">
        <v>0</v>
      </c>
      <c r="AD1120" s="26">
        <v>3</v>
      </c>
      <c r="AE1120" s="26" t="s">
        <v>78</v>
      </c>
      <c r="AN1120" s="98" t="s">
        <v>342</v>
      </c>
    </row>
    <row r="1121" spans="1:40">
      <c r="A1121" s="17">
        <v>43574</v>
      </c>
      <c r="B1121" s="18">
        <v>0.33333333333333298</v>
      </c>
      <c r="C1121" s="18">
        <v>0.625</v>
      </c>
      <c r="D1121" s="78"/>
      <c r="E1121" s="19">
        <v>12</v>
      </c>
      <c r="F1121" s="19">
        <v>17</v>
      </c>
      <c r="G1121" s="5">
        <f>INDEX('Carta Psicrométrica'!B$3:AO$49,MATCH(datos!F1121,'Carta Psicrométrica'!A$3:A$49,0),MATCH(datos!E1121,'Carta Psicrométrica'!B$2:AO$2,0))</f>
        <v>0</v>
      </c>
      <c r="H1121" s="20">
        <v>29</v>
      </c>
      <c r="I1121" s="20">
        <v>13</v>
      </c>
      <c r="J1121" s="6">
        <v>1024</v>
      </c>
      <c r="K1121" s="6">
        <f t="shared" si="154"/>
        <v>768</v>
      </c>
      <c r="L1121" s="21">
        <v>20</v>
      </c>
      <c r="M1121" s="21">
        <v>20</v>
      </c>
      <c r="N1121" s="21">
        <v>22</v>
      </c>
      <c r="O1121" s="21">
        <v>20</v>
      </c>
      <c r="P1121" s="21">
        <v>17</v>
      </c>
      <c r="Q1121" s="22">
        <v>60</v>
      </c>
      <c r="R1121" s="22">
        <v>55</v>
      </c>
      <c r="S1121" s="23">
        <f t="shared" si="153"/>
        <v>5</v>
      </c>
      <c r="T1121" s="22">
        <v>30</v>
      </c>
      <c r="U1121" s="22">
        <v>10</v>
      </c>
      <c r="V1121" s="24">
        <v>0</v>
      </c>
      <c r="W1121" s="24" t="str">
        <f t="shared" si="155"/>
        <v>Calma</v>
      </c>
      <c r="X1121" s="24" t="s">
        <v>58</v>
      </c>
      <c r="Y1121" s="24">
        <f t="shared" si="156"/>
        <v>270</v>
      </c>
      <c r="Z1121" s="25">
        <v>0</v>
      </c>
      <c r="AA1121" s="25">
        <f t="shared" si="157"/>
        <v>0</v>
      </c>
      <c r="AB1121" s="25">
        <f t="shared" si="158"/>
        <v>0</v>
      </c>
      <c r="AC1121" s="25">
        <v>0</v>
      </c>
      <c r="AD1121" s="26">
        <v>0</v>
      </c>
      <c r="AN1121" s="98" t="s">
        <v>346</v>
      </c>
    </row>
    <row r="1122" spans="1:40">
      <c r="A1122" s="17">
        <v>43575</v>
      </c>
      <c r="B1122" s="18">
        <v>0.33333333333333298</v>
      </c>
      <c r="C1122" s="18">
        <v>0.625</v>
      </c>
      <c r="D1122" s="78"/>
      <c r="E1122" s="19">
        <v>13</v>
      </c>
      <c r="F1122" s="19">
        <v>18</v>
      </c>
      <c r="G1122" s="5">
        <f>INDEX('Carta Psicrométrica'!B$3:AO$49,MATCH(datos!F1122,'Carta Psicrométrica'!A$3:A$49,0),MATCH(datos!E1122,'Carta Psicrométrica'!B$2:AO$2,0))</f>
        <v>0</v>
      </c>
      <c r="H1122" s="20">
        <v>33</v>
      </c>
      <c r="I1122" s="20">
        <v>13</v>
      </c>
      <c r="J1122" s="6">
        <v>1026</v>
      </c>
      <c r="K1122" s="6">
        <f t="shared" si="154"/>
        <v>769.5</v>
      </c>
      <c r="L1122" s="21">
        <v>21</v>
      </c>
      <c r="M1122" s="21">
        <v>21</v>
      </c>
      <c r="N1122" s="21">
        <v>22</v>
      </c>
      <c r="O1122" s="21">
        <v>20</v>
      </c>
      <c r="P1122" s="21">
        <v>18</v>
      </c>
      <c r="Q1122" s="22">
        <v>109</v>
      </c>
      <c r="R1122" s="22">
        <v>102</v>
      </c>
      <c r="S1122" s="23">
        <f t="shared" si="153"/>
        <v>7</v>
      </c>
      <c r="T1122" s="22">
        <v>34</v>
      </c>
      <c r="U1122" s="22">
        <v>13</v>
      </c>
      <c r="V1122" s="24">
        <v>0</v>
      </c>
      <c r="W1122" s="24" t="str">
        <f t="shared" si="155"/>
        <v>Calma</v>
      </c>
      <c r="X1122" s="24" t="s">
        <v>90</v>
      </c>
      <c r="Y1122" s="24">
        <f t="shared" si="156"/>
        <v>202.5</v>
      </c>
      <c r="Z1122" s="25">
        <v>0</v>
      </c>
      <c r="AA1122" s="25">
        <f t="shared" si="157"/>
        <v>0</v>
      </c>
      <c r="AB1122" s="25">
        <f t="shared" si="158"/>
        <v>0</v>
      </c>
      <c r="AC1122" s="25">
        <v>0</v>
      </c>
      <c r="AD1122" s="26">
        <v>0</v>
      </c>
      <c r="AN1122" s="98" t="s">
        <v>329</v>
      </c>
    </row>
    <row r="1123" spans="1:40">
      <c r="A1123" s="17">
        <v>43576</v>
      </c>
      <c r="B1123" s="18">
        <v>0.33333333333333298</v>
      </c>
      <c r="C1123" s="18">
        <v>0.625</v>
      </c>
      <c r="D1123" s="78"/>
      <c r="E1123" s="19">
        <v>14</v>
      </c>
      <c r="F1123" s="19">
        <v>21</v>
      </c>
      <c r="G1123" s="5">
        <f>INDEX('Carta Psicrométrica'!B$3:AO$49,MATCH(datos!F1123,'Carta Psicrométrica'!A$3:A$49,0),MATCH(datos!E1123,'Carta Psicrométrica'!B$2:AO$2,0))</f>
        <v>0</v>
      </c>
      <c r="H1123" s="20">
        <v>31</v>
      </c>
      <c r="I1123" s="20">
        <v>12</v>
      </c>
      <c r="J1123" s="6">
        <v>1025</v>
      </c>
      <c r="K1123" s="6">
        <f t="shared" si="154"/>
        <v>768.75</v>
      </c>
      <c r="L1123" s="21">
        <v>24</v>
      </c>
      <c r="M1123" s="21">
        <v>22</v>
      </c>
      <c r="N1123" s="21">
        <v>24</v>
      </c>
      <c r="O1123" s="21">
        <v>21</v>
      </c>
      <c r="P1123" s="21">
        <v>18</v>
      </c>
      <c r="Q1123" s="22">
        <v>102</v>
      </c>
      <c r="R1123" s="22">
        <v>89</v>
      </c>
      <c r="S1123" s="23">
        <f t="shared" si="153"/>
        <v>13</v>
      </c>
      <c r="T1123" s="22">
        <v>32</v>
      </c>
      <c r="U1123" s="22">
        <v>15</v>
      </c>
      <c r="V1123" s="24">
        <v>0</v>
      </c>
      <c r="W1123" s="24" t="str">
        <f t="shared" si="155"/>
        <v>Calma</v>
      </c>
      <c r="X1123" s="24" t="s">
        <v>66</v>
      </c>
      <c r="Y1123" s="24">
        <f t="shared" si="156"/>
        <v>225</v>
      </c>
      <c r="Z1123" s="25">
        <v>0</v>
      </c>
      <c r="AA1123" s="25">
        <f t="shared" si="157"/>
        <v>0</v>
      </c>
      <c r="AB1123" s="25">
        <f t="shared" si="158"/>
        <v>0</v>
      </c>
      <c r="AC1123" s="25">
        <v>0</v>
      </c>
      <c r="AD1123" s="26">
        <v>0</v>
      </c>
      <c r="AN1123" s="98" t="s">
        <v>347</v>
      </c>
    </row>
    <row r="1124" spans="1:40">
      <c r="A1124" s="17">
        <v>43577</v>
      </c>
      <c r="B1124" s="18">
        <v>0.33333333333333298</v>
      </c>
      <c r="C1124" s="18">
        <v>0.625</v>
      </c>
      <c r="D1124" s="78"/>
      <c r="E1124" s="19">
        <v>15</v>
      </c>
      <c r="F1124" s="19">
        <v>22</v>
      </c>
      <c r="G1124" s="5">
        <f>INDEX('Carta Psicrométrica'!B$3:AO$49,MATCH(datos!F1124,'Carta Psicrométrica'!A$3:A$49,0),MATCH(datos!E1124,'Carta Psicrométrica'!B$2:AO$2,0))</f>
        <v>0</v>
      </c>
      <c r="H1124" s="20">
        <v>32</v>
      </c>
      <c r="I1124" s="20">
        <v>12</v>
      </c>
      <c r="J1124" s="6">
        <v>1020</v>
      </c>
      <c r="K1124" s="6">
        <f t="shared" si="154"/>
        <v>765</v>
      </c>
      <c r="L1124" s="21">
        <v>24</v>
      </c>
      <c r="M1124" s="21">
        <v>23</v>
      </c>
      <c r="N1124" s="21">
        <v>24</v>
      </c>
      <c r="O1124" s="21">
        <v>22</v>
      </c>
      <c r="P1124" s="21">
        <v>23</v>
      </c>
      <c r="Q1124" s="22">
        <v>89</v>
      </c>
      <c r="R1124" s="22">
        <v>82</v>
      </c>
      <c r="S1124" s="23">
        <f t="shared" si="153"/>
        <v>7</v>
      </c>
      <c r="T1124" s="22">
        <v>33</v>
      </c>
      <c r="U1124" s="22">
        <v>9</v>
      </c>
      <c r="V1124" s="24">
        <v>0</v>
      </c>
      <c r="W1124" s="24" t="str">
        <f t="shared" si="155"/>
        <v>Calma</v>
      </c>
      <c r="X1124" s="24" t="s">
        <v>58</v>
      </c>
      <c r="Y1124" s="24">
        <f t="shared" si="156"/>
        <v>270</v>
      </c>
      <c r="Z1124" s="25">
        <v>0</v>
      </c>
      <c r="AA1124" s="25">
        <f t="shared" si="157"/>
        <v>0</v>
      </c>
      <c r="AB1124" s="25">
        <f t="shared" si="158"/>
        <v>0</v>
      </c>
      <c r="AC1124" s="25">
        <v>0</v>
      </c>
      <c r="AD1124" s="26">
        <v>1</v>
      </c>
      <c r="AE1124" s="26" t="s">
        <v>108</v>
      </c>
      <c r="AN1124" s="98" t="s">
        <v>331</v>
      </c>
    </row>
    <row r="1125" spans="1:40">
      <c r="A1125" s="17">
        <v>43578</v>
      </c>
      <c r="B1125" s="18">
        <v>0.33333333333333298</v>
      </c>
      <c r="C1125" s="18">
        <v>0.625</v>
      </c>
      <c r="D1125" s="78"/>
      <c r="E1125" s="19">
        <v>14</v>
      </c>
      <c r="F1125" s="19">
        <v>16</v>
      </c>
      <c r="G1125" s="5">
        <f>INDEX('Carta Psicrométrica'!B$3:AO$49,MATCH(datos!F1125,'Carta Psicrométrica'!A$3:A$49,0),MATCH(datos!E1125,'Carta Psicrométrica'!B$2:AO$2,0))</f>
        <v>0</v>
      </c>
      <c r="H1125" s="20">
        <v>37</v>
      </c>
      <c r="I1125" s="20">
        <v>13</v>
      </c>
      <c r="J1125" s="6">
        <v>1024</v>
      </c>
      <c r="K1125" s="6">
        <f t="shared" si="154"/>
        <v>768</v>
      </c>
      <c r="L1125" s="21">
        <v>21</v>
      </c>
      <c r="M1125" s="21">
        <v>21</v>
      </c>
      <c r="N1125" s="21">
        <v>17</v>
      </c>
      <c r="O1125" s="21">
        <v>21</v>
      </c>
      <c r="P1125" s="21">
        <v>18</v>
      </c>
      <c r="Q1125" s="22">
        <v>82</v>
      </c>
      <c r="R1125" s="22">
        <v>75</v>
      </c>
      <c r="S1125" s="23">
        <f t="shared" si="153"/>
        <v>7</v>
      </c>
      <c r="T1125" s="22">
        <v>30</v>
      </c>
      <c r="U1125" s="22">
        <v>15</v>
      </c>
      <c r="V1125" s="24">
        <v>2</v>
      </c>
      <c r="W1125" s="24" t="str">
        <f t="shared" si="155"/>
        <v>Brisa Suave</v>
      </c>
      <c r="X1125" s="24" t="s">
        <v>47</v>
      </c>
      <c r="Y1125" s="24">
        <f t="shared" si="156"/>
        <v>315</v>
      </c>
      <c r="Z1125" s="25">
        <v>0</v>
      </c>
      <c r="AA1125" s="25">
        <f t="shared" si="157"/>
        <v>0</v>
      </c>
      <c r="AB1125" s="25">
        <f t="shared" si="158"/>
        <v>0</v>
      </c>
      <c r="AC1125" s="25">
        <v>0</v>
      </c>
      <c r="AD1125" s="26">
        <v>4</v>
      </c>
      <c r="AE1125" s="26" t="s">
        <v>74</v>
      </c>
      <c r="AN1125" s="98" t="s">
        <v>348</v>
      </c>
    </row>
    <row r="1126" spans="1:40">
      <c r="A1126" s="17">
        <v>43579</v>
      </c>
      <c r="B1126" s="18">
        <v>0.33333333333333298</v>
      </c>
      <c r="C1126" s="18">
        <v>0.625</v>
      </c>
      <c r="D1126" s="78"/>
      <c r="E1126" s="19">
        <v>13</v>
      </c>
      <c r="F1126" s="19">
        <v>16</v>
      </c>
      <c r="G1126" s="5">
        <f>INDEX('Carta Psicrométrica'!B$3:AO$49,MATCH(datos!F1126,'Carta Psicrométrica'!A$3:A$49,0),MATCH(datos!E1126,'Carta Psicrométrica'!B$2:AO$2,0))</f>
        <v>0</v>
      </c>
      <c r="H1126" s="20">
        <v>27</v>
      </c>
      <c r="I1126" s="20">
        <v>13</v>
      </c>
      <c r="J1126" s="6">
        <v>1023</v>
      </c>
      <c r="K1126" s="6">
        <f t="shared" si="154"/>
        <v>767.25</v>
      </c>
      <c r="L1126" s="21">
        <v>21</v>
      </c>
      <c r="M1126" s="21">
        <v>21</v>
      </c>
      <c r="N1126" s="21">
        <v>23</v>
      </c>
      <c r="O1126" s="21">
        <v>21</v>
      </c>
      <c r="P1126" s="21">
        <v>19</v>
      </c>
      <c r="Q1126" s="22">
        <v>75</v>
      </c>
      <c r="R1126" s="22">
        <v>69</v>
      </c>
      <c r="S1126" s="23">
        <f t="shared" si="153"/>
        <v>6</v>
      </c>
      <c r="T1126" s="22">
        <v>23</v>
      </c>
      <c r="U1126" s="22">
        <v>16</v>
      </c>
      <c r="V1126" s="24">
        <v>1</v>
      </c>
      <c r="W1126" s="24" t="str">
        <f t="shared" si="155"/>
        <v>Ventolina</v>
      </c>
      <c r="X1126" s="24" t="s">
        <v>53</v>
      </c>
      <c r="Y1126" s="24">
        <f t="shared" si="156"/>
        <v>22.5</v>
      </c>
      <c r="Z1126" s="25">
        <v>0</v>
      </c>
      <c r="AA1126" s="25">
        <f t="shared" si="157"/>
        <v>0</v>
      </c>
      <c r="AB1126" s="25">
        <f t="shared" si="158"/>
        <v>0</v>
      </c>
      <c r="AC1126" s="25">
        <v>0</v>
      </c>
      <c r="AD1126" s="26">
        <v>4</v>
      </c>
      <c r="AE1126" s="26" t="s">
        <v>76</v>
      </c>
      <c r="AN1126" s="98" t="s">
        <v>349</v>
      </c>
    </row>
    <row r="1127" spans="1:40">
      <c r="A1127" s="17">
        <v>43580</v>
      </c>
      <c r="B1127" s="18">
        <v>0.33333333333333298</v>
      </c>
      <c r="C1127" s="18">
        <v>0.625</v>
      </c>
      <c r="D1127" s="78"/>
      <c r="E1127" s="19">
        <v>14</v>
      </c>
      <c r="F1127" s="19">
        <v>19</v>
      </c>
      <c r="G1127" s="5">
        <f>INDEX('Carta Psicrométrica'!B$3:AO$49,MATCH(datos!F1127,'Carta Psicrométrica'!A$3:A$49,0),MATCH(datos!E1127,'Carta Psicrométrica'!B$2:AO$2,0))</f>
        <v>0</v>
      </c>
      <c r="H1127" s="20">
        <v>26</v>
      </c>
      <c r="I1127" s="20">
        <v>16</v>
      </c>
      <c r="J1127" s="6">
        <v>1022</v>
      </c>
      <c r="K1127" s="6">
        <f t="shared" si="154"/>
        <v>766.5</v>
      </c>
      <c r="L1127" s="21">
        <v>21</v>
      </c>
      <c r="M1127" s="21">
        <v>22</v>
      </c>
      <c r="N1127" s="21">
        <v>23</v>
      </c>
      <c r="O1127" s="21">
        <v>22</v>
      </c>
      <c r="P1127" s="21">
        <v>19</v>
      </c>
      <c r="Q1127" s="22">
        <v>69</v>
      </c>
      <c r="R1127" s="22">
        <v>63</v>
      </c>
      <c r="S1127" s="23">
        <f t="shared" si="153"/>
        <v>6</v>
      </c>
      <c r="T1127" s="22">
        <v>28</v>
      </c>
      <c r="U1127" s="22">
        <v>15</v>
      </c>
      <c r="V1127" s="24">
        <v>3</v>
      </c>
      <c r="W1127" s="24" t="str">
        <f t="shared" si="155"/>
        <v>Brisa Leve</v>
      </c>
      <c r="X1127" s="24" t="s">
        <v>49</v>
      </c>
      <c r="Y1127" s="24">
        <f t="shared" si="156"/>
        <v>247.5</v>
      </c>
      <c r="Z1127" s="25">
        <v>0</v>
      </c>
      <c r="AA1127" s="25">
        <f t="shared" si="157"/>
        <v>0</v>
      </c>
      <c r="AB1127" s="25">
        <f t="shared" si="158"/>
        <v>0</v>
      </c>
      <c r="AC1127" s="25">
        <v>0</v>
      </c>
      <c r="AD1127" s="26">
        <v>1</v>
      </c>
      <c r="AE1127" s="26" t="s">
        <v>108</v>
      </c>
      <c r="AN1127" s="98" t="s">
        <v>349</v>
      </c>
    </row>
    <row r="1128" spans="1:40">
      <c r="A1128" s="17">
        <v>43581</v>
      </c>
      <c r="B1128" s="18">
        <v>0.33333333333333298</v>
      </c>
      <c r="C1128" s="18">
        <v>0.625</v>
      </c>
      <c r="D1128" s="78"/>
      <c r="E1128" s="19">
        <v>17</v>
      </c>
      <c r="F1128" s="19">
        <v>22</v>
      </c>
      <c r="G1128" s="5">
        <f>INDEX('Carta Psicrométrica'!B$3:AO$49,MATCH(datos!F1128,'Carta Psicrométrica'!A$3:A$49,0),MATCH(datos!E1128,'Carta Psicrométrica'!B$2:AO$2,0))</f>
        <v>0</v>
      </c>
      <c r="H1128" s="20">
        <v>35</v>
      </c>
      <c r="I1128" s="20">
        <v>6</v>
      </c>
      <c r="J1128" s="6">
        <v>1022</v>
      </c>
      <c r="K1128" s="6">
        <f t="shared" si="154"/>
        <v>766.5</v>
      </c>
      <c r="L1128" s="21">
        <v>24</v>
      </c>
      <c r="M1128" s="21">
        <v>24</v>
      </c>
      <c r="N1128" s="21">
        <v>25</v>
      </c>
      <c r="O1128" s="21">
        <v>23</v>
      </c>
      <c r="P1128" s="21">
        <v>24</v>
      </c>
      <c r="Q1128" s="22">
        <v>63</v>
      </c>
      <c r="R1128" s="22">
        <v>54</v>
      </c>
      <c r="S1128" s="23">
        <f t="shared" si="153"/>
        <v>9</v>
      </c>
      <c r="T1128" s="22">
        <v>32</v>
      </c>
      <c r="U1128" s="22">
        <v>5</v>
      </c>
      <c r="V1128" s="24">
        <v>0</v>
      </c>
      <c r="W1128" s="24" t="str">
        <f t="shared" si="155"/>
        <v>Calma</v>
      </c>
      <c r="X1128" s="24" t="s">
        <v>47</v>
      </c>
      <c r="Y1128" s="24">
        <f t="shared" si="156"/>
        <v>315</v>
      </c>
      <c r="Z1128" s="25">
        <v>0</v>
      </c>
      <c r="AA1128" s="25">
        <f t="shared" si="157"/>
        <v>0</v>
      </c>
      <c r="AB1128" s="25">
        <f t="shared" si="158"/>
        <v>0</v>
      </c>
      <c r="AC1128" s="25">
        <v>0</v>
      </c>
      <c r="AD1128" s="26">
        <v>0</v>
      </c>
      <c r="AN1128" s="98" t="s">
        <v>350</v>
      </c>
    </row>
    <row r="1129" spans="1:40">
      <c r="A1129" s="17">
        <v>43582</v>
      </c>
      <c r="B1129" s="18">
        <v>0.33333333333333298</v>
      </c>
      <c r="C1129" s="18">
        <v>0.625</v>
      </c>
      <c r="D1129" s="78"/>
      <c r="E1129" s="19">
        <v>15</v>
      </c>
      <c r="F1129" s="19">
        <v>23</v>
      </c>
      <c r="G1129" s="5">
        <f>INDEX('Carta Psicrométrica'!B$3:AO$49,MATCH(datos!F1129,'Carta Psicrométrica'!A$3:A$49,0),MATCH(datos!E1129,'Carta Psicrométrica'!B$2:AO$2,0))</f>
        <v>0</v>
      </c>
      <c r="H1129" s="20">
        <v>31</v>
      </c>
      <c r="I1129" s="20">
        <v>20</v>
      </c>
      <c r="J1129" s="6">
        <v>1024</v>
      </c>
      <c r="K1129" s="6">
        <f t="shared" si="154"/>
        <v>768</v>
      </c>
      <c r="L1129" s="21">
        <v>25</v>
      </c>
      <c r="M1129" s="21">
        <v>24</v>
      </c>
      <c r="N1129" s="21">
        <v>24</v>
      </c>
      <c r="O1129" s="21">
        <v>23</v>
      </c>
      <c r="P1129" s="21">
        <v>20</v>
      </c>
      <c r="Q1129" s="22">
        <v>100</v>
      </c>
      <c r="R1129" s="22">
        <v>93</v>
      </c>
      <c r="S1129" s="23">
        <f t="shared" si="153"/>
        <v>7</v>
      </c>
      <c r="T1129" s="22">
        <v>28</v>
      </c>
      <c r="U1129" s="22">
        <v>19</v>
      </c>
      <c r="V1129" s="24">
        <v>1</v>
      </c>
      <c r="W1129" s="24" t="str">
        <f t="shared" si="155"/>
        <v>Ventolina</v>
      </c>
      <c r="X1129" s="24" t="s">
        <v>58</v>
      </c>
      <c r="Y1129" s="24">
        <f t="shared" si="156"/>
        <v>270</v>
      </c>
      <c r="Z1129" s="25">
        <v>0</v>
      </c>
      <c r="AA1129" s="25">
        <f t="shared" si="157"/>
        <v>0</v>
      </c>
      <c r="AB1129" s="25">
        <f t="shared" si="158"/>
        <v>0</v>
      </c>
      <c r="AC1129" s="25">
        <v>0</v>
      </c>
      <c r="AD1129" s="26">
        <v>1</v>
      </c>
      <c r="AE1129" s="26" t="s">
        <v>112</v>
      </c>
      <c r="AN1129" s="98" t="s">
        <v>351</v>
      </c>
    </row>
    <row r="1130" spans="1:40">
      <c r="A1130" s="17">
        <v>43583</v>
      </c>
      <c r="B1130" s="18">
        <v>0.33333333333333298</v>
      </c>
      <c r="C1130" s="18">
        <v>0.625</v>
      </c>
      <c r="D1130" s="78"/>
      <c r="E1130" s="19">
        <v>14</v>
      </c>
      <c r="F1130" s="19">
        <v>23</v>
      </c>
      <c r="G1130" s="5">
        <f>INDEX('Carta Psicrométrica'!B$3:AO$49,MATCH(datos!F1130,'Carta Psicrométrica'!A$3:A$49,0),MATCH(datos!E1130,'Carta Psicrométrica'!B$2:AO$2,0))</f>
        <v>1</v>
      </c>
      <c r="H1130" s="20">
        <v>38</v>
      </c>
      <c r="I1130" s="20">
        <v>20</v>
      </c>
      <c r="J1130" s="6">
        <v>1022</v>
      </c>
      <c r="K1130" s="6">
        <f t="shared" si="154"/>
        <v>766.5</v>
      </c>
      <c r="L1130" s="21">
        <v>25</v>
      </c>
      <c r="M1130" s="21">
        <v>24</v>
      </c>
      <c r="N1130" s="21">
        <v>24</v>
      </c>
      <c r="O1130" s="21">
        <v>23</v>
      </c>
      <c r="P1130" s="21">
        <v>20</v>
      </c>
      <c r="Q1130" s="22">
        <v>93</v>
      </c>
      <c r="R1130" s="22">
        <v>90</v>
      </c>
      <c r="S1130" s="23">
        <f t="shared" si="153"/>
        <v>3</v>
      </c>
      <c r="T1130" s="22">
        <v>30</v>
      </c>
      <c r="U1130" s="22">
        <v>18</v>
      </c>
      <c r="V1130" s="24">
        <v>2</v>
      </c>
      <c r="W1130" s="24" t="str">
        <f t="shared" si="155"/>
        <v>Brisa Suave</v>
      </c>
      <c r="X1130" s="24" t="s">
        <v>58</v>
      </c>
      <c r="Y1130" s="24">
        <f t="shared" si="156"/>
        <v>270</v>
      </c>
      <c r="Z1130" s="25">
        <v>0</v>
      </c>
      <c r="AA1130" s="25">
        <f t="shared" si="157"/>
        <v>0</v>
      </c>
      <c r="AB1130" s="25">
        <f t="shared" si="158"/>
        <v>0</v>
      </c>
      <c r="AC1130" s="25">
        <v>0</v>
      </c>
      <c r="AE1130" s="26" t="s">
        <v>103</v>
      </c>
      <c r="AN1130" s="98" t="s">
        <v>351</v>
      </c>
    </row>
    <row r="1131" spans="1:40">
      <c r="A1131" s="17">
        <v>43584</v>
      </c>
      <c r="B1131" s="18">
        <v>0.33333333333333298</v>
      </c>
      <c r="C1131" s="18">
        <v>0.625</v>
      </c>
      <c r="D1131" s="78"/>
      <c r="E1131" s="19">
        <v>14</v>
      </c>
      <c r="F1131" s="19">
        <v>23</v>
      </c>
      <c r="G1131" s="5">
        <f>INDEX('Carta Psicrométrica'!B$3:AO$49,MATCH(datos!F1131,'Carta Psicrométrica'!A$3:A$49,0),MATCH(datos!E1131,'Carta Psicrométrica'!B$2:AO$2,0))</f>
        <v>1</v>
      </c>
      <c r="H1131" s="20">
        <v>36</v>
      </c>
      <c r="I1131" s="20">
        <v>6</v>
      </c>
      <c r="J1131" s="6">
        <v>1022</v>
      </c>
      <c r="K1131" s="6">
        <f t="shared" si="154"/>
        <v>766.5</v>
      </c>
      <c r="L1131" s="21">
        <v>25</v>
      </c>
      <c r="M1131" s="21">
        <v>25</v>
      </c>
      <c r="N1131" s="21">
        <v>26</v>
      </c>
      <c r="O1131" s="21">
        <v>24</v>
      </c>
      <c r="P1131" s="21">
        <v>20</v>
      </c>
      <c r="Q1131" s="22">
        <v>90</v>
      </c>
      <c r="R1131" s="22">
        <v>70</v>
      </c>
      <c r="S1131" s="23">
        <f t="shared" si="153"/>
        <v>20</v>
      </c>
      <c r="T1131" s="22">
        <v>31</v>
      </c>
      <c r="U1131" s="22">
        <v>18</v>
      </c>
      <c r="V1131" s="24">
        <v>1</v>
      </c>
      <c r="W1131" s="24" t="str">
        <f t="shared" si="155"/>
        <v>Ventolina</v>
      </c>
      <c r="X1131" s="24" t="s">
        <v>58</v>
      </c>
      <c r="Y1131" s="24">
        <f t="shared" si="156"/>
        <v>270</v>
      </c>
      <c r="Z1131" s="25">
        <v>0</v>
      </c>
      <c r="AA1131" s="25">
        <f t="shared" si="157"/>
        <v>0</v>
      </c>
      <c r="AB1131" s="25">
        <f t="shared" si="158"/>
        <v>0</v>
      </c>
      <c r="AC1131" s="25">
        <v>0</v>
      </c>
      <c r="AD1131" s="26">
        <v>8</v>
      </c>
      <c r="AE1131" s="26" t="s">
        <v>92</v>
      </c>
      <c r="AN1131" s="98" t="s">
        <v>352</v>
      </c>
    </row>
    <row r="1132" spans="1:40">
      <c r="A1132" s="17">
        <v>43585</v>
      </c>
      <c r="B1132" s="18">
        <v>0.33333333333333298</v>
      </c>
      <c r="C1132" s="18">
        <v>0.625</v>
      </c>
      <c r="D1132" s="78"/>
      <c r="E1132" s="19">
        <v>15</v>
      </c>
      <c r="F1132" s="19">
        <v>22</v>
      </c>
      <c r="G1132" s="5">
        <f>INDEX('Carta Psicrométrica'!B$3:AO$49,MATCH(datos!F1132,'Carta Psicrométrica'!A$3:A$49,0),MATCH(datos!E1132,'Carta Psicrométrica'!B$2:AO$2,0))</f>
        <v>0</v>
      </c>
      <c r="H1132" s="20">
        <v>35</v>
      </c>
      <c r="I1132" s="20">
        <v>20</v>
      </c>
      <c r="J1132" s="6">
        <v>1020</v>
      </c>
      <c r="K1132" s="6">
        <f t="shared" ref="K1132:K1250" si="159">J1132*0.75</f>
        <v>765</v>
      </c>
      <c r="L1132" s="21">
        <v>25</v>
      </c>
      <c r="M1132" s="21">
        <v>25</v>
      </c>
      <c r="N1132" s="21">
        <v>26</v>
      </c>
      <c r="O1132" s="21">
        <v>24</v>
      </c>
      <c r="P1132" s="21">
        <v>20</v>
      </c>
      <c r="Q1132" s="22">
        <v>70</v>
      </c>
      <c r="R1132" s="22">
        <v>60</v>
      </c>
      <c r="S1132" s="23">
        <f t="shared" ref="S1132:S1196" si="160">IF(AB1132=0,Q1132-R1132,Q1132-(R1132-AB1132))</f>
        <v>10</v>
      </c>
      <c r="T1132" s="22">
        <v>30</v>
      </c>
      <c r="U1132" s="22">
        <v>15</v>
      </c>
      <c r="V1132" s="24">
        <v>4</v>
      </c>
      <c r="W1132" s="24" t="str">
        <f t="shared" ref="W1132:W1238" si="161">IF(V1132=0,"Calma",IF(V1132=1,"Ventolina",IF(V1132=2,"Brisa Suave",IF(V1132=3,"Brisa Leve",IF(V1132=4,"Brisa Moderada",IF(V1132=5,"Brisa Fresca",IF(V1132=6,"Brisa Fuerte",IF(V1132=7,"Viento Fuerte",IF(V1132=8,"Temporal",IF(V1132=9,"Temporal Fuerte",IF(V1132=10,"Temporal Violento",IF(V1132=11,"Temporal Muy Violento",IF(V1132=12,"Huracán","N/A")))))))))))))</f>
        <v>Brisa Moderada</v>
      </c>
      <c r="X1132" s="24" t="s">
        <v>60</v>
      </c>
      <c r="Y1132" s="24">
        <f t="shared" ref="Y1132:Y1237" si="162">IF(X1132="N",0,IF(X1132="NNE",22.5,IF(X1132="NE",45,IF(X1132="ENE",67.5,IF(X1132="E",90,IF(X1132="ESE",112.5,IF(X1132="SE",135.5,IF(X1132="SSE",157.5,IF(X1132="S",180,IF(X1132="SSW",202.5,IF(X1132="SW",225,IF(X1132="WSW",247.5,IF(X1132="W",270,IF(X1132="WNW",292.5,IF(X1132="NW",315,IF(X1132="NNW",337.5,"N/A"))))))))))))))))</f>
        <v>292.5</v>
      </c>
      <c r="Z1132" s="25">
        <v>0</v>
      </c>
      <c r="AA1132" s="25">
        <f t="shared" ref="AA1132:AA1196" si="163">AC1132*0.03937</f>
        <v>0</v>
      </c>
      <c r="AB1132" s="25">
        <f t="shared" ref="AB1132:AB1196" si="164">Z1132*25.4</f>
        <v>0</v>
      </c>
      <c r="AC1132" s="25">
        <v>0</v>
      </c>
      <c r="AD1132" s="26">
        <v>0</v>
      </c>
      <c r="AN1132" s="98" t="s">
        <v>353</v>
      </c>
    </row>
    <row r="1133" spans="1:40">
      <c r="A1133" s="17">
        <v>43586</v>
      </c>
      <c r="B1133" s="18">
        <v>0.33333333333333298</v>
      </c>
      <c r="C1133" s="18">
        <v>0.625</v>
      </c>
      <c r="D1133" s="78"/>
      <c r="E1133" s="19">
        <v>14</v>
      </c>
      <c r="F1133" s="19">
        <v>20</v>
      </c>
      <c r="G1133" s="5">
        <f>INDEX('Carta Psicrométrica'!B$3:AO$49,MATCH(datos!F1133,'Carta Psicrométrica'!A$3:A$49,0),MATCH(datos!E1133,'Carta Psicrométrica'!B$2:AO$2,0))</f>
        <v>0</v>
      </c>
      <c r="H1133" s="20">
        <v>31</v>
      </c>
      <c r="I1133" s="20">
        <v>16</v>
      </c>
      <c r="J1133" s="6">
        <v>1020</v>
      </c>
      <c r="K1133" s="6">
        <f t="shared" si="159"/>
        <v>765</v>
      </c>
      <c r="L1133" s="21">
        <v>24</v>
      </c>
      <c r="M1133" s="21">
        <v>25</v>
      </c>
      <c r="N1133" s="21">
        <v>26</v>
      </c>
      <c r="O1133" s="21">
        <v>24</v>
      </c>
      <c r="P1133" s="21">
        <v>20</v>
      </c>
      <c r="Q1133" s="22">
        <v>60</v>
      </c>
      <c r="R1133" s="22">
        <v>49</v>
      </c>
      <c r="S1133" s="23">
        <f t="shared" si="160"/>
        <v>11</v>
      </c>
      <c r="T1133" s="22">
        <v>29</v>
      </c>
      <c r="U1133" s="22">
        <v>14</v>
      </c>
      <c r="V1133" s="24">
        <v>2</v>
      </c>
      <c r="W1133" s="24" t="str">
        <f t="shared" si="161"/>
        <v>Brisa Suave</v>
      </c>
      <c r="X1133" s="24" t="s">
        <v>90</v>
      </c>
      <c r="Y1133" s="24">
        <f t="shared" si="162"/>
        <v>202.5</v>
      </c>
      <c r="Z1133" s="25">
        <v>0</v>
      </c>
      <c r="AA1133" s="25">
        <f t="shared" si="163"/>
        <v>0</v>
      </c>
      <c r="AB1133" s="25">
        <f t="shared" si="164"/>
        <v>0</v>
      </c>
      <c r="AC1133" s="25">
        <v>0</v>
      </c>
      <c r="AD1133" s="26">
        <v>0</v>
      </c>
      <c r="AN1133" s="98" t="s">
        <v>354</v>
      </c>
    </row>
    <row r="1134" spans="1:40">
      <c r="A1134" s="17">
        <v>43587</v>
      </c>
      <c r="B1134" s="18">
        <v>0.33333333333333298</v>
      </c>
      <c r="C1134" s="18">
        <v>0.625</v>
      </c>
      <c r="D1134" s="78"/>
      <c r="E1134" s="19">
        <v>14</v>
      </c>
      <c r="F1134" s="19">
        <v>21</v>
      </c>
      <c r="G1134" s="5">
        <f>INDEX('Carta Psicrométrica'!B$3:AO$49,MATCH(datos!F1134,'Carta Psicrométrica'!A$3:A$49,0),MATCH(datos!E1134,'Carta Psicrométrica'!B$2:AO$2,0))</f>
        <v>0</v>
      </c>
      <c r="H1134" s="20">
        <v>33</v>
      </c>
      <c r="I1134" s="20">
        <v>15</v>
      </c>
      <c r="J1134" s="6">
        <v>1021</v>
      </c>
      <c r="K1134" s="6">
        <f t="shared" si="159"/>
        <v>765.75</v>
      </c>
      <c r="L1134" s="21">
        <v>24</v>
      </c>
      <c r="M1134" s="21">
        <v>25</v>
      </c>
      <c r="N1134" s="21">
        <v>26</v>
      </c>
      <c r="O1134" s="21">
        <v>24</v>
      </c>
      <c r="P1134" s="21">
        <v>21</v>
      </c>
      <c r="Q1134" s="22">
        <v>49</v>
      </c>
      <c r="R1134" s="22">
        <v>38</v>
      </c>
      <c r="S1134" s="23">
        <f t="shared" si="160"/>
        <v>11</v>
      </c>
      <c r="T1134" s="22">
        <v>29</v>
      </c>
      <c r="U1134" s="22">
        <v>15</v>
      </c>
      <c r="V1134" s="24">
        <v>1</v>
      </c>
      <c r="W1134" s="24" t="str">
        <f t="shared" si="161"/>
        <v>Ventolina</v>
      </c>
      <c r="X1134" s="24" t="s">
        <v>90</v>
      </c>
      <c r="Y1134" s="24">
        <f t="shared" si="162"/>
        <v>202.5</v>
      </c>
      <c r="Z1134" s="25">
        <v>0</v>
      </c>
      <c r="AA1134" s="25">
        <f t="shared" si="163"/>
        <v>0</v>
      </c>
      <c r="AB1134" s="25">
        <f t="shared" si="164"/>
        <v>0</v>
      </c>
      <c r="AC1134" s="25">
        <v>0</v>
      </c>
      <c r="AD1134" s="26">
        <v>1</v>
      </c>
      <c r="AE1134" s="26" t="s">
        <v>76</v>
      </c>
      <c r="AN1134" s="98" t="s">
        <v>355</v>
      </c>
    </row>
    <row r="1135" spans="1:40">
      <c r="A1135" s="17">
        <v>43588</v>
      </c>
      <c r="B1135" s="18">
        <v>0.33333333333333298</v>
      </c>
      <c r="C1135" s="18">
        <v>0.625</v>
      </c>
      <c r="D1135" s="78"/>
      <c r="E1135" s="19">
        <v>14</v>
      </c>
      <c r="F1135" s="19">
        <v>23</v>
      </c>
      <c r="G1135" s="5">
        <f>INDEX('Carta Psicrométrica'!B$3:AO$49,MATCH(datos!F1135,'Carta Psicrométrica'!A$3:A$49,0),MATCH(datos!E1135,'Carta Psicrométrica'!B$2:AO$2,0))</f>
        <v>1</v>
      </c>
      <c r="H1135" s="20">
        <v>35</v>
      </c>
      <c r="I1135" s="20">
        <v>20</v>
      </c>
      <c r="J1135" s="6">
        <v>1020</v>
      </c>
      <c r="K1135" s="6">
        <f t="shared" si="159"/>
        <v>765</v>
      </c>
      <c r="L1135" s="21">
        <v>25</v>
      </c>
      <c r="M1135" s="21">
        <v>26</v>
      </c>
      <c r="N1135" s="21">
        <v>26</v>
      </c>
      <c r="O1135" s="21">
        <v>25</v>
      </c>
      <c r="P1135" s="21">
        <v>21</v>
      </c>
      <c r="Q1135" s="22">
        <v>38</v>
      </c>
      <c r="R1135" s="22">
        <v>28</v>
      </c>
      <c r="S1135" s="23">
        <f t="shared" si="160"/>
        <v>10</v>
      </c>
      <c r="T1135" s="22">
        <v>29</v>
      </c>
      <c r="U1135" s="22">
        <v>16</v>
      </c>
      <c r="V1135" s="24">
        <v>1</v>
      </c>
      <c r="W1135" s="24" t="str">
        <f t="shared" si="161"/>
        <v>Ventolina</v>
      </c>
      <c r="X1135" s="24" t="s">
        <v>90</v>
      </c>
      <c r="Y1135" s="24">
        <f t="shared" si="162"/>
        <v>202.5</v>
      </c>
      <c r="Z1135" s="25">
        <v>0</v>
      </c>
      <c r="AA1135" s="25">
        <f t="shared" si="163"/>
        <v>0</v>
      </c>
      <c r="AB1135" s="25">
        <f t="shared" si="164"/>
        <v>0</v>
      </c>
      <c r="AC1135" s="25">
        <v>0</v>
      </c>
      <c r="AD1135" s="26">
        <v>3</v>
      </c>
      <c r="AE1135" s="26" t="s">
        <v>93</v>
      </c>
      <c r="AN1135" s="98" t="s">
        <v>356</v>
      </c>
    </row>
    <row r="1136" spans="1:40">
      <c r="A1136" s="17">
        <v>43589</v>
      </c>
      <c r="B1136" s="18">
        <v>0.33333333333333298</v>
      </c>
      <c r="C1136" s="18">
        <v>0.625</v>
      </c>
      <c r="D1136" s="78"/>
      <c r="E1136" s="19">
        <v>13</v>
      </c>
      <c r="F1136" s="19">
        <v>19</v>
      </c>
      <c r="G1136" s="5">
        <f>INDEX('Carta Psicrométrica'!B$3:AO$49,MATCH(datos!F1136,'Carta Psicrométrica'!A$3:A$49,0),MATCH(datos!E1136,'Carta Psicrométrica'!B$2:AO$2,0))</f>
        <v>0</v>
      </c>
      <c r="H1136" s="20">
        <v>34</v>
      </c>
      <c r="I1136" s="20">
        <v>15</v>
      </c>
      <c r="J1136" s="6">
        <v>1022</v>
      </c>
      <c r="K1136" s="6">
        <f t="shared" si="159"/>
        <v>766.5</v>
      </c>
      <c r="L1136" s="21">
        <v>25</v>
      </c>
      <c r="M1136" s="21">
        <v>26</v>
      </c>
      <c r="N1136" s="21">
        <v>25</v>
      </c>
      <c r="O1136" s="21">
        <v>25</v>
      </c>
      <c r="P1136" s="21">
        <v>21</v>
      </c>
      <c r="Q1136" s="22">
        <v>100</v>
      </c>
      <c r="R1136" s="22">
        <v>94</v>
      </c>
      <c r="S1136" s="23">
        <f t="shared" si="160"/>
        <v>6</v>
      </c>
      <c r="T1136" s="22">
        <v>33</v>
      </c>
      <c r="U1136" s="22">
        <v>16</v>
      </c>
      <c r="V1136" s="24">
        <v>0</v>
      </c>
      <c r="W1136" s="24" t="str">
        <f t="shared" si="161"/>
        <v>Calma</v>
      </c>
      <c r="X1136" s="24" t="s">
        <v>49</v>
      </c>
      <c r="Y1136" s="24">
        <f t="shared" si="162"/>
        <v>247.5</v>
      </c>
      <c r="Z1136" s="25">
        <v>0</v>
      </c>
      <c r="AA1136" s="25">
        <f t="shared" si="163"/>
        <v>0</v>
      </c>
      <c r="AB1136" s="25">
        <f t="shared" si="164"/>
        <v>0</v>
      </c>
      <c r="AC1136" s="25">
        <v>0</v>
      </c>
      <c r="AD1136" s="26">
        <v>2</v>
      </c>
      <c r="AE1136" s="26" t="s">
        <v>89</v>
      </c>
      <c r="AN1136" s="98" t="s">
        <v>336</v>
      </c>
    </row>
    <row r="1137" spans="1:40">
      <c r="A1137" s="17">
        <v>43590</v>
      </c>
      <c r="B1137" s="18">
        <v>0.33333333333333298</v>
      </c>
      <c r="C1137" s="18">
        <v>0.625</v>
      </c>
      <c r="D1137" s="78"/>
      <c r="E1137" s="19">
        <v>14</v>
      </c>
      <c r="F1137" s="19">
        <v>20</v>
      </c>
      <c r="G1137" s="5">
        <f>INDEX('Carta Psicrométrica'!B$3:AO$49,MATCH(datos!F1137,'Carta Psicrométrica'!A$3:A$49,0),MATCH(datos!E1137,'Carta Psicrométrica'!B$2:AO$2,0))</f>
        <v>0</v>
      </c>
      <c r="H1137" s="20">
        <v>35</v>
      </c>
      <c r="I1137" s="20">
        <v>10</v>
      </c>
      <c r="J1137" s="6">
        <v>1021</v>
      </c>
      <c r="K1137" s="6">
        <f t="shared" si="159"/>
        <v>765.75</v>
      </c>
      <c r="L1137" s="21">
        <v>25</v>
      </c>
      <c r="M1137" s="21">
        <v>26</v>
      </c>
      <c r="N1137" s="21">
        <v>26</v>
      </c>
      <c r="O1137" s="21">
        <v>25</v>
      </c>
      <c r="P1137" s="21">
        <v>22</v>
      </c>
      <c r="Q1137" s="22">
        <v>94</v>
      </c>
      <c r="R1137" s="22">
        <v>84</v>
      </c>
      <c r="S1137" s="23">
        <f t="shared" si="160"/>
        <v>10</v>
      </c>
      <c r="T1137" s="22">
        <v>32</v>
      </c>
      <c r="U1137" s="22">
        <v>16</v>
      </c>
      <c r="V1137" s="24">
        <v>0</v>
      </c>
      <c r="W1137" s="24" t="str">
        <f t="shared" si="161"/>
        <v>Calma</v>
      </c>
      <c r="X1137" s="24" t="s">
        <v>58</v>
      </c>
      <c r="Y1137" s="24">
        <f t="shared" si="162"/>
        <v>270</v>
      </c>
      <c r="Z1137" s="25">
        <v>0</v>
      </c>
      <c r="AA1137" s="25">
        <f t="shared" si="163"/>
        <v>0</v>
      </c>
      <c r="AB1137" s="25">
        <f t="shared" si="164"/>
        <v>0</v>
      </c>
      <c r="AC1137" s="25">
        <v>0</v>
      </c>
      <c r="AD1137" s="26">
        <v>2</v>
      </c>
      <c r="AE1137" s="26" t="s">
        <v>89</v>
      </c>
      <c r="AN1137" s="98" t="s">
        <v>357</v>
      </c>
    </row>
    <row r="1138" spans="1:40">
      <c r="A1138" s="17">
        <v>43591</v>
      </c>
      <c r="B1138" s="18">
        <v>0.33333333333333298</v>
      </c>
      <c r="C1138" s="18">
        <v>0.625</v>
      </c>
      <c r="D1138" s="78"/>
      <c r="E1138" s="19">
        <v>16</v>
      </c>
      <c r="F1138" s="19">
        <v>24</v>
      </c>
      <c r="G1138" s="5">
        <f>INDEX('Carta Psicrométrica'!B$3:AO$49,MATCH(datos!F1138,'Carta Psicrométrica'!A$3:A$49,0),MATCH(datos!E1138,'Carta Psicrométrica'!B$2:AO$2,0))</f>
        <v>0</v>
      </c>
      <c r="H1138" s="20">
        <v>31</v>
      </c>
      <c r="I1138" s="20">
        <v>18</v>
      </c>
      <c r="J1138" s="6">
        <v>1020</v>
      </c>
      <c r="K1138" s="6">
        <f t="shared" si="159"/>
        <v>765</v>
      </c>
      <c r="L1138" s="21">
        <v>26</v>
      </c>
      <c r="M1138" s="21">
        <v>26</v>
      </c>
      <c r="N1138" s="21">
        <v>27</v>
      </c>
      <c r="O1138" s="21">
        <v>25</v>
      </c>
      <c r="P1138" s="21">
        <v>21</v>
      </c>
      <c r="Q1138" s="22">
        <v>84</v>
      </c>
      <c r="R1138" s="22">
        <v>73</v>
      </c>
      <c r="S1138" s="23">
        <f t="shared" si="160"/>
        <v>11</v>
      </c>
      <c r="T1138" s="22">
        <v>30</v>
      </c>
      <c r="U1138" s="22">
        <v>11</v>
      </c>
      <c r="V1138" s="24">
        <v>1</v>
      </c>
      <c r="W1138" s="24" t="str">
        <f t="shared" si="161"/>
        <v>Ventolina</v>
      </c>
      <c r="X1138" s="24" t="s">
        <v>58</v>
      </c>
      <c r="Y1138" s="24">
        <f t="shared" si="162"/>
        <v>270</v>
      </c>
      <c r="Z1138" s="25">
        <v>0</v>
      </c>
      <c r="AA1138" s="25">
        <f t="shared" si="163"/>
        <v>0</v>
      </c>
      <c r="AB1138" s="25">
        <f t="shared" si="164"/>
        <v>0</v>
      </c>
      <c r="AC1138" s="25">
        <v>0</v>
      </c>
      <c r="AD1138" s="26">
        <v>1</v>
      </c>
      <c r="AE1138" s="26" t="s">
        <v>74</v>
      </c>
      <c r="AN1138" s="98" t="s">
        <v>358</v>
      </c>
    </row>
    <row r="1139" spans="1:40">
      <c r="A1139" s="17">
        <v>43592</v>
      </c>
      <c r="B1139" s="18">
        <v>0.33333333333333298</v>
      </c>
      <c r="C1139" s="18">
        <v>0.625</v>
      </c>
      <c r="D1139" s="78"/>
      <c r="E1139" s="19">
        <v>16</v>
      </c>
      <c r="F1139" s="19">
        <v>22</v>
      </c>
      <c r="G1139" s="5">
        <f>INDEX('Carta Psicrométrica'!B$3:AO$49,MATCH(datos!F1139,'Carta Psicrométrica'!A$3:A$49,0),MATCH(datos!E1139,'Carta Psicrométrica'!B$2:AO$2,0))</f>
        <v>0</v>
      </c>
      <c r="H1139" s="20">
        <v>36</v>
      </c>
      <c r="I1139" s="20">
        <v>20</v>
      </c>
      <c r="J1139" s="6">
        <v>1020</v>
      </c>
      <c r="K1139" s="6">
        <f t="shared" si="159"/>
        <v>765</v>
      </c>
      <c r="L1139" s="21">
        <v>26</v>
      </c>
      <c r="M1139" s="21">
        <v>26</v>
      </c>
      <c r="N1139" s="21">
        <v>27</v>
      </c>
      <c r="O1139" s="21">
        <v>25</v>
      </c>
      <c r="P1139" s="21">
        <v>26</v>
      </c>
      <c r="Q1139" s="22">
        <v>73</v>
      </c>
      <c r="R1139" s="22">
        <v>64</v>
      </c>
      <c r="S1139" s="23">
        <f t="shared" si="160"/>
        <v>9</v>
      </c>
      <c r="T1139" s="22">
        <v>31</v>
      </c>
      <c r="U1139" s="22">
        <v>16</v>
      </c>
      <c r="V1139" s="24">
        <v>3</v>
      </c>
      <c r="W1139" s="24" t="str">
        <f t="shared" si="161"/>
        <v>Brisa Leve</v>
      </c>
      <c r="X1139" s="24" t="s">
        <v>60</v>
      </c>
      <c r="Y1139" s="24">
        <f t="shared" si="162"/>
        <v>292.5</v>
      </c>
      <c r="Z1139" s="25">
        <v>0</v>
      </c>
      <c r="AA1139" s="25">
        <f t="shared" si="163"/>
        <v>0</v>
      </c>
      <c r="AB1139" s="25">
        <f t="shared" si="164"/>
        <v>0</v>
      </c>
      <c r="AC1139" s="25">
        <v>0</v>
      </c>
      <c r="AD1139" s="26">
        <v>8</v>
      </c>
      <c r="AE1139" s="26" t="s">
        <v>87</v>
      </c>
      <c r="AN1139" s="98" t="s">
        <v>359</v>
      </c>
    </row>
    <row r="1140" spans="1:40">
      <c r="A1140" s="17">
        <v>43593</v>
      </c>
      <c r="B1140" s="18">
        <v>0.33333333333333298</v>
      </c>
      <c r="C1140" s="18">
        <v>0.625</v>
      </c>
      <c r="D1140" s="78"/>
      <c r="E1140" s="19">
        <v>12</v>
      </c>
      <c r="F1140" s="19">
        <v>17</v>
      </c>
      <c r="G1140" s="5">
        <f>INDEX('Carta Psicrométrica'!B$3:AO$49,MATCH(datos!F1140,'Carta Psicrométrica'!A$3:A$49,0),MATCH(datos!E1140,'Carta Psicrométrica'!B$2:AO$2,0))</f>
        <v>0</v>
      </c>
      <c r="H1140" s="20">
        <v>30</v>
      </c>
      <c r="I1140" s="20">
        <v>14</v>
      </c>
      <c r="J1140" s="6">
        <v>1020</v>
      </c>
      <c r="K1140" s="6">
        <f t="shared" si="159"/>
        <v>765</v>
      </c>
      <c r="L1140" s="21">
        <v>23</v>
      </c>
      <c r="M1140" s="21">
        <v>25</v>
      </c>
      <c r="N1140" s="21">
        <v>26</v>
      </c>
      <c r="O1140" s="21">
        <v>26</v>
      </c>
      <c r="P1140" s="21">
        <v>23</v>
      </c>
      <c r="Q1140" s="22">
        <v>64</v>
      </c>
      <c r="R1140" s="22">
        <v>52</v>
      </c>
      <c r="S1140" s="23">
        <f t="shared" si="160"/>
        <v>12</v>
      </c>
      <c r="T1140" s="22">
        <v>28</v>
      </c>
      <c r="U1140" s="22">
        <v>15</v>
      </c>
      <c r="V1140" s="24">
        <v>2</v>
      </c>
      <c r="W1140" s="24" t="str">
        <f t="shared" si="161"/>
        <v>Brisa Suave</v>
      </c>
      <c r="X1140" s="24" t="s">
        <v>58</v>
      </c>
      <c r="Y1140" s="24">
        <f t="shared" si="162"/>
        <v>270</v>
      </c>
      <c r="Z1140" s="25">
        <v>0</v>
      </c>
      <c r="AA1140" s="25">
        <f t="shared" si="163"/>
        <v>0</v>
      </c>
      <c r="AB1140" s="25">
        <f t="shared" si="164"/>
        <v>0</v>
      </c>
      <c r="AC1140" s="25">
        <v>0</v>
      </c>
      <c r="AD1140" s="26">
        <v>0</v>
      </c>
      <c r="AN1140" s="98" t="s">
        <v>360</v>
      </c>
    </row>
    <row r="1141" spans="1:40">
      <c r="A1141" s="17">
        <v>43594</v>
      </c>
      <c r="B1141" s="18">
        <v>0.33333333333333298</v>
      </c>
      <c r="C1141" s="18">
        <v>0.625</v>
      </c>
      <c r="D1141" s="78"/>
      <c r="E1141" s="19">
        <v>14</v>
      </c>
      <c r="F1141" s="19">
        <v>17</v>
      </c>
      <c r="G1141" s="5">
        <f>INDEX('Carta Psicrométrica'!B$3:AO$49,MATCH(datos!F1141,'Carta Psicrométrica'!A$3:A$49,0),MATCH(datos!E1141,'Carta Psicrométrica'!B$2:AO$2,0))</f>
        <v>0</v>
      </c>
      <c r="H1141" s="20">
        <v>28</v>
      </c>
      <c r="I1141" s="20">
        <v>14</v>
      </c>
      <c r="J1141" s="6">
        <v>1020</v>
      </c>
      <c r="K1141" s="6">
        <f t="shared" si="159"/>
        <v>765</v>
      </c>
      <c r="L1141" s="21">
        <v>25</v>
      </c>
      <c r="M1141" s="21">
        <v>25</v>
      </c>
      <c r="N1141" s="21">
        <v>27</v>
      </c>
      <c r="O1141" s="21">
        <v>25</v>
      </c>
      <c r="P1141" s="21">
        <v>22</v>
      </c>
      <c r="Q1141" s="22">
        <v>52</v>
      </c>
      <c r="R1141" s="22">
        <v>42</v>
      </c>
      <c r="S1141" s="23">
        <f t="shared" si="160"/>
        <v>10</v>
      </c>
      <c r="T1141" s="22">
        <v>27</v>
      </c>
      <c r="U1141" s="22">
        <v>16</v>
      </c>
      <c r="V1141" s="24">
        <v>1</v>
      </c>
      <c r="W1141" s="24" t="str">
        <f t="shared" si="161"/>
        <v>Ventolina</v>
      </c>
      <c r="X1141" s="24" t="s">
        <v>361</v>
      </c>
      <c r="Y1141" s="24">
        <f t="shared" si="162"/>
        <v>247.5</v>
      </c>
      <c r="Z1141" s="25">
        <v>0</v>
      </c>
      <c r="AA1141" s="25">
        <f t="shared" si="163"/>
        <v>0</v>
      </c>
      <c r="AB1141" s="25">
        <f t="shared" si="164"/>
        <v>0</v>
      </c>
      <c r="AC1141" s="25">
        <v>0</v>
      </c>
      <c r="AD1141" s="26">
        <v>0</v>
      </c>
      <c r="AN1141" s="98" t="s">
        <v>362</v>
      </c>
    </row>
    <row r="1142" spans="1:40">
      <c r="A1142" s="17">
        <v>43595</v>
      </c>
      <c r="B1142" s="18">
        <v>0.33333333333333298</v>
      </c>
      <c r="C1142" s="18">
        <v>0.625</v>
      </c>
      <c r="D1142" s="78"/>
      <c r="G1142" s="5" t="e">
        <f>INDEX('Carta Psicrométrica'!B$3:AO$49,MATCH(datos!F1142,'Carta Psicrométrica'!A$3:A$49,0),MATCH(datos!E1142,'Carta Psicrométrica'!B$2:AO$2,0))</f>
        <v>#N/A</v>
      </c>
      <c r="K1142" s="6">
        <f t="shared" si="159"/>
        <v>0</v>
      </c>
      <c r="S1142" s="23">
        <f t="shared" si="160"/>
        <v>0</v>
      </c>
      <c r="W1142" s="24" t="str">
        <f t="shared" si="161"/>
        <v>Calma</v>
      </c>
      <c r="Y1142" s="24" t="str">
        <f t="shared" si="162"/>
        <v>N/A</v>
      </c>
      <c r="AA1142" s="25">
        <f t="shared" si="163"/>
        <v>0</v>
      </c>
      <c r="AB1142" s="25">
        <f t="shared" si="164"/>
        <v>0</v>
      </c>
    </row>
    <row r="1143" spans="1:40">
      <c r="A1143" s="17">
        <v>43596</v>
      </c>
      <c r="B1143" s="18">
        <v>0.33333333333333298</v>
      </c>
      <c r="C1143" s="18">
        <v>0.625</v>
      </c>
      <c r="D1143" s="78"/>
      <c r="E1143" s="19">
        <v>13</v>
      </c>
      <c r="F1143" s="19">
        <v>15</v>
      </c>
      <c r="G1143" s="5">
        <f>INDEX('Carta Psicrométrica'!B$3:AO$49,MATCH(datos!F1143,'Carta Psicrométrica'!A$3:A$49,0),MATCH(datos!E1143,'Carta Psicrométrica'!B$2:AO$2,0))</f>
        <v>0</v>
      </c>
      <c r="H1143" s="20">
        <v>31</v>
      </c>
      <c r="I1143" s="20">
        <v>11</v>
      </c>
      <c r="J1143" s="6">
        <v>1022</v>
      </c>
      <c r="K1143" s="6">
        <f t="shared" si="159"/>
        <v>766.5</v>
      </c>
      <c r="L1143" s="21">
        <v>22</v>
      </c>
      <c r="M1143" s="21">
        <v>24</v>
      </c>
      <c r="N1143" s="21">
        <v>26</v>
      </c>
      <c r="O1143" s="21">
        <v>25</v>
      </c>
      <c r="P1143" s="21">
        <v>23</v>
      </c>
      <c r="Q1143" s="22">
        <v>108</v>
      </c>
      <c r="R1143" s="22">
        <v>102</v>
      </c>
      <c r="S1143" s="23">
        <f t="shared" si="160"/>
        <v>7.5240000000000009</v>
      </c>
      <c r="T1143" s="22">
        <v>29</v>
      </c>
      <c r="U1143" s="22">
        <v>15</v>
      </c>
      <c r="V1143" s="24">
        <v>0</v>
      </c>
      <c r="W1143" s="24" t="str">
        <f t="shared" si="161"/>
        <v>Calma</v>
      </c>
      <c r="X1143" s="24" t="s">
        <v>65</v>
      </c>
      <c r="Y1143" s="24">
        <f t="shared" si="162"/>
        <v>135.5</v>
      </c>
      <c r="Z1143" s="25">
        <v>0.06</v>
      </c>
      <c r="AA1143" s="25">
        <v>5</v>
      </c>
      <c r="AB1143" s="25">
        <f t="shared" si="164"/>
        <v>1.5239999999999998</v>
      </c>
      <c r="AC1143" s="25">
        <v>0</v>
      </c>
      <c r="AD1143" s="26">
        <v>0</v>
      </c>
      <c r="AN1143" s="98" t="s">
        <v>363</v>
      </c>
    </row>
    <row r="1144" spans="1:40">
      <c r="A1144" s="17">
        <v>43597</v>
      </c>
      <c r="B1144" s="18">
        <v>0.33333333333333298</v>
      </c>
      <c r="C1144" s="18">
        <v>0.625</v>
      </c>
      <c r="D1144" s="78"/>
      <c r="E1144" s="78"/>
      <c r="F1144" s="78"/>
      <c r="G1144" s="81" t="e">
        <f>INDEX('Carta Psicrométrica'!B$3:AO$49,MATCH(datos!F1144,'Carta Psicrométrica'!A$3:A$49,0),MATCH(datos!E1144,'Carta Psicrométrica'!B$2:AO$2,0))</f>
        <v>#N/A</v>
      </c>
      <c r="H1144" s="82"/>
      <c r="I1144" s="82"/>
      <c r="J1144" s="83"/>
      <c r="K1144" s="83">
        <f t="shared" si="159"/>
        <v>0</v>
      </c>
      <c r="L1144" s="84"/>
      <c r="M1144" s="84"/>
      <c r="N1144" s="84"/>
      <c r="O1144" s="84"/>
      <c r="P1144" s="84"/>
      <c r="Q1144" s="85"/>
      <c r="R1144" s="85"/>
      <c r="S1144" s="86">
        <f t="shared" si="160"/>
        <v>0</v>
      </c>
      <c r="T1144" s="85"/>
      <c r="U1144" s="85"/>
      <c r="V1144" s="87"/>
      <c r="W1144" s="87" t="str">
        <f t="shared" si="161"/>
        <v>Calma</v>
      </c>
      <c r="X1144" s="87"/>
      <c r="Y1144" s="87" t="str">
        <f t="shared" si="162"/>
        <v>N/A</v>
      </c>
      <c r="Z1144" s="88"/>
      <c r="AA1144" s="88">
        <f t="shared" si="163"/>
        <v>0</v>
      </c>
      <c r="AB1144" s="88">
        <f t="shared" si="164"/>
        <v>0</v>
      </c>
      <c r="AC1144" s="88"/>
      <c r="AD1144" s="89"/>
      <c r="AE1144" s="89"/>
      <c r="AF1144" s="82"/>
      <c r="AG1144" s="82"/>
      <c r="AH1144" s="82"/>
      <c r="AI1144" s="81"/>
      <c r="AJ1144" s="83"/>
      <c r="AK1144" s="90"/>
      <c r="AL1144" s="90"/>
      <c r="AM1144" s="88"/>
      <c r="AN1144" s="101"/>
    </row>
    <row r="1145" spans="1:40">
      <c r="A1145" s="17">
        <v>43598</v>
      </c>
      <c r="B1145" s="18">
        <v>0.33333333333333298</v>
      </c>
      <c r="C1145" s="18">
        <v>0.625</v>
      </c>
      <c r="D1145" s="78"/>
      <c r="E1145" s="19">
        <v>14</v>
      </c>
      <c r="F1145" s="19">
        <v>15</v>
      </c>
      <c r="G1145" s="5">
        <f>INDEX('Carta Psicrométrica'!B$3:AO$49,MATCH(datos!F1145,'Carta Psicrométrica'!A$3:A$49,0),MATCH(datos!E1145,'Carta Psicrométrica'!B$2:AO$2,0))</f>
        <v>0</v>
      </c>
      <c r="H1145" s="20">
        <v>31</v>
      </c>
      <c r="I1145" s="20">
        <v>11</v>
      </c>
      <c r="J1145" s="6">
        <v>1022</v>
      </c>
      <c r="K1145" s="6">
        <f t="shared" si="159"/>
        <v>766.5</v>
      </c>
      <c r="L1145" s="21">
        <v>21</v>
      </c>
      <c r="M1145" s="21">
        <v>22</v>
      </c>
      <c r="N1145" s="21">
        <v>25</v>
      </c>
      <c r="O1145" s="21">
        <v>25</v>
      </c>
      <c r="P1145" s="21">
        <v>23</v>
      </c>
      <c r="Q1145" s="22">
        <v>102</v>
      </c>
      <c r="R1145" s="22">
        <v>92</v>
      </c>
      <c r="S1145" s="23">
        <f t="shared" si="160"/>
        <v>10.762</v>
      </c>
      <c r="T1145" s="22">
        <v>29</v>
      </c>
      <c r="U1145" s="22">
        <v>15</v>
      </c>
      <c r="V1145" s="24">
        <v>1</v>
      </c>
      <c r="W1145" s="24" t="str">
        <f t="shared" si="161"/>
        <v>Ventolina</v>
      </c>
      <c r="X1145" s="24" t="s">
        <v>47</v>
      </c>
      <c r="Y1145" s="24">
        <f t="shared" si="162"/>
        <v>315</v>
      </c>
      <c r="Z1145" s="25">
        <v>0.03</v>
      </c>
      <c r="AA1145" s="25">
        <v>16</v>
      </c>
      <c r="AB1145" s="25">
        <f t="shared" si="164"/>
        <v>0.7619999999999999</v>
      </c>
      <c r="AD1145" s="26">
        <v>6</v>
      </c>
      <c r="AE1145" s="26" t="s">
        <v>95</v>
      </c>
      <c r="AN1145" s="103" t="s">
        <v>324</v>
      </c>
    </row>
    <row r="1146" spans="1:40">
      <c r="A1146" s="17">
        <v>43599</v>
      </c>
      <c r="B1146" s="18">
        <v>0.33333333333333298</v>
      </c>
      <c r="C1146" s="18">
        <v>0.625</v>
      </c>
      <c r="D1146" s="78"/>
      <c r="E1146" s="19">
        <v>20</v>
      </c>
      <c r="F1146" s="19">
        <v>10</v>
      </c>
      <c r="G1146" s="5">
        <f>INDEX('Carta Psicrométrica'!B$3:AO$49,MATCH(datos!F1146,'Carta Psicrométrica'!A$3:A$49,0),MATCH(datos!E1146,'Carta Psicrométrica'!B$2:AO$2,0))</f>
        <v>0</v>
      </c>
      <c r="H1146" s="20">
        <v>28</v>
      </c>
      <c r="I1146" s="20">
        <v>14</v>
      </c>
      <c r="J1146" s="6">
        <v>1022</v>
      </c>
      <c r="K1146" s="6">
        <f t="shared" si="159"/>
        <v>766.5</v>
      </c>
      <c r="L1146" s="21">
        <v>23</v>
      </c>
      <c r="M1146" s="21">
        <v>24</v>
      </c>
      <c r="N1146" s="21">
        <v>25</v>
      </c>
      <c r="O1146" s="21">
        <v>24</v>
      </c>
      <c r="P1146" s="21">
        <v>22</v>
      </c>
      <c r="Q1146" s="22">
        <v>92</v>
      </c>
      <c r="R1146" s="22">
        <v>86</v>
      </c>
      <c r="S1146" s="23">
        <f t="shared" si="160"/>
        <v>6</v>
      </c>
      <c r="T1146" s="22">
        <v>28</v>
      </c>
      <c r="U1146" s="22">
        <v>16</v>
      </c>
      <c r="V1146" s="24">
        <v>2</v>
      </c>
      <c r="W1146" s="24" t="str">
        <f t="shared" si="161"/>
        <v>Brisa Suave</v>
      </c>
      <c r="X1146" s="24" t="s">
        <v>47</v>
      </c>
      <c r="Y1146" s="24">
        <f t="shared" si="162"/>
        <v>315</v>
      </c>
      <c r="Z1146" s="25">
        <v>0</v>
      </c>
      <c r="AA1146" s="25">
        <f t="shared" si="163"/>
        <v>0</v>
      </c>
      <c r="AB1146" s="25">
        <f t="shared" si="164"/>
        <v>0</v>
      </c>
      <c r="AC1146" s="25">
        <v>0</v>
      </c>
      <c r="AD1146" s="26">
        <v>0</v>
      </c>
      <c r="AN1146" s="98" t="s">
        <v>324</v>
      </c>
    </row>
    <row r="1147" spans="1:40">
      <c r="A1147" s="17">
        <v>43600</v>
      </c>
      <c r="B1147" s="18">
        <v>0.33333333333333298</v>
      </c>
      <c r="C1147" s="18">
        <v>0.625</v>
      </c>
      <c r="D1147" s="78"/>
      <c r="E1147" s="19">
        <v>12</v>
      </c>
      <c r="F1147" s="19">
        <v>22</v>
      </c>
      <c r="G1147" s="5">
        <f>INDEX('Carta Psicrométrica'!B$3:AO$49,MATCH(datos!F1147,'Carta Psicrométrica'!A$3:A$49,0),MATCH(datos!E1147,'Carta Psicrométrica'!B$2:AO$2,0))</f>
        <v>10</v>
      </c>
      <c r="H1147" s="20">
        <v>30</v>
      </c>
      <c r="I1147" s="20">
        <v>11</v>
      </c>
      <c r="J1147" s="6">
        <v>1022</v>
      </c>
      <c r="K1147" s="6">
        <f t="shared" si="159"/>
        <v>766.5</v>
      </c>
      <c r="L1147" s="21">
        <v>20</v>
      </c>
      <c r="M1147" s="21">
        <v>25</v>
      </c>
      <c r="N1147" s="21">
        <v>26</v>
      </c>
      <c r="O1147" s="21">
        <v>25</v>
      </c>
      <c r="P1147" s="21">
        <v>28</v>
      </c>
      <c r="Q1147" s="22">
        <v>86</v>
      </c>
      <c r="R1147" s="22">
        <v>76</v>
      </c>
      <c r="S1147" s="23">
        <f t="shared" si="160"/>
        <v>10</v>
      </c>
      <c r="T1147" s="22">
        <v>33</v>
      </c>
      <c r="U1147" s="22">
        <v>15</v>
      </c>
      <c r="V1147" s="24">
        <v>0</v>
      </c>
      <c r="W1147" s="24" t="str">
        <f t="shared" si="161"/>
        <v>Calma</v>
      </c>
      <c r="X1147" s="24" t="s">
        <v>64</v>
      </c>
      <c r="Y1147" s="24">
        <f t="shared" si="162"/>
        <v>0</v>
      </c>
      <c r="Z1147" s="25">
        <v>0</v>
      </c>
      <c r="AA1147" s="25">
        <f t="shared" si="163"/>
        <v>0</v>
      </c>
      <c r="AB1147" s="25">
        <f t="shared" si="164"/>
        <v>0</v>
      </c>
      <c r="AC1147" s="25">
        <v>0</v>
      </c>
      <c r="AD1147" s="26">
        <v>0</v>
      </c>
      <c r="AN1147" s="98" t="s">
        <v>364</v>
      </c>
    </row>
    <row r="1148" spans="1:40">
      <c r="A1148" s="17">
        <v>43601</v>
      </c>
      <c r="B1148" s="18">
        <v>0.33333333333333298</v>
      </c>
      <c r="C1148" s="18">
        <v>0.625</v>
      </c>
      <c r="D1148" s="78"/>
      <c r="E1148" s="19">
        <v>19</v>
      </c>
      <c r="F1148" s="19">
        <v>25</v>
      </c>
      <c r="G1148" s="5">
        <f>INDEX('Carta Psicrométrica'!B$3:AO$49,MATCH(datos!F1148,'Carta Psicrométrica'!A$3:A$49,0),MATCH(datos!E1148,'Carta Psicrométrica'!B$2:AO$2,0))</f>
        <v>0</v>
      </c>
      <c r="H1148" s="20">
        <v>37</v>
      </c>
      <c r="I1148" s="20">
        <v>24</v>
      </c>
      <c r="J1148" s="6">
        <v>1020</v>
      </c>
      <c r="K1148" s="6">
        <f t="shared" si="159"/>
        <v>765</v>
      </c>
      <c r="L1148" s="21">
        <v>26</v>
      </c>
      <c r="M1148" s="21">
        <v>26</v>
      </c>
      <c r="N1148" s="21">
        <v>27</v>
      </c>
      <c r="O1148" s="21">
        <v>25</v>
      </c>
      <c r="P1148" s="21">
        <v>23</v>
      </c>
      <c r="Q1148" s="22">
        <v>76</v>
      </c>
      <c r="R1148" s="22">
        <v>70</v>
      </c>
      <c r="S1148" s="23">
        <f t="shared" si="160"/>
        <v>6</v>
      </c>
      <c r="T1148" s="22">
        <v>35</v>
      </c>
      <c r="U1148" s="22">
        <v>25</v>
      </c>
      <c r="V1148" s="24">
        <v>0</v>
      </c>
      <c r="W1148" s="24" t="str">
        <f t="shared" si="161"/>
        <v>Calma</v>
      </c>
      <c r="X1148" s="24" t="s">
        <v>51</v>
      </c>
      <c r="Y1148" s="24">
        <f t="shared" si="162"/>
        <v>90</v>
      </c>
      <c r="Z1148" s="25">
        <v>0</v>
      </c>
      <c r="AA1148" s="25">
        <f t="shared" si="163"/>
        <v>0</v>
      </c>
      <c r="AB1148" s="25">
        <f t="shared" si="164"/>
        <v>0</v>
      </c>
      <c r="AC1148" s="25">
        <v>0</v>
      </c>
      <c r="AD1148" s="26">
        <v>5</v>
      </c>
      <c r="AE1148" s="26" t="s">
        <v>96</v>
      </c>
      <c r="AN1148" s="98" t="s">
        <v>364</v>
      </c>
    </row>
    <row r="1149" spans="1:40">
      <c r="A1149" s="17">
        <v>43602</v>
      </c>
      <c r="B1149" s="18">
        <v>0.33333333333333298</v>
      </c>
      <c r="C1149" s="18">
        <v>0.625</v>
      </c>
      <c r="D1149" s="78"/>
      <c r="E1149" s="19">
        <v>16</v>
      </c>
      <c r="F1149" s="19">
        <v>24</v>
      </c>
      <c r="G1149" s="5">
        <f>INDEX('Carta Psicrométrica'!B$3:AO$49,MATCH(datos!F1149,'Carta Psicrométrica'!A$3:A$49,0),MATCH(datos!E1149,'Carta Psicrométrica'!B$2:AO$2,0))</f>
        <v>0</v>
      </c>
      <c r="H1149" s="20">
        <v>23</v>
      </c>
      <c r="I1149" s="20">
        <v>11</v>
      </c>
      <c r="J1149" s="6">
        <v>1021</v>
      </c>
      <c r="K1149" s="6">
        <f t="shared" si="159"/>
        <v>765.75</v>
      </c>
      <c r="L1149" s="21">
        <v>26</v>
      </c>
      <c r="M1149" s="21">
        <v>26</v>
      </c>
      <c r="N1149" s="21">
        <v>27</v>
      </c>
      <c r="O1149" s="21">
        <v>25</v>
      </c>
      <c r="P1149" s="21">
        <v>22</v>
      </c>
      <c r="Q1149" s="22">
        <v>70</v>
      </c>
      <c r="R1149" s="22">
        <v>67</v>
      </c>
      <c r="S1149" s="23">
        <f t="shared" si="160"/>
        <v>3</v>
      </c>
      <c r="T1149" s="22">
        <v>30</v>
      </c>
      <c r="U1149" s="22">
        <v>20</v>
      </c>
      <c r="V1149" s="24">
        <v>2</v>
      </c>
      <c r="W1149" s="24" t="str">
        <f t="shared" si="161"/>
        <v>Brisa Suave</v>
      </c>
      <c r="X1149" s="24" t="s">
        <v>90</v>
      </c>
      <c r="Y1149" s="24">
        <f t="shared" si="162"/>
        <v>202.5</v>
      </c>
      <c r="Z1149" s="25">
        <v>0</v>
      </c>
      <c r="AA1149" s="25">
        <f t="shared" si="163"/>
        <v>0</v>
      </c>
      <c r="AB1149" s="25">
        <f t="shared" si="164"/>
        <v>0</v>
      </c>
      <c r="AC1149" s="25">
        <v>0</v>
      </c>
      <c r="AD1149" s="26">
        <v>0</v>
      </c>
      <c r="AN1149" s="98" t="s">
        <v>365</v>
      </c>
    </row>
    <row r="1150" spans="1:40">
      <c r="A1150" s="17">
        <v>43603</v>
      </c>
      <c r="B1150" s="18">
        <v>0.33333333333333298</v>
      </c>
      <c r="C1150" s="18">
        <v>0.625</v>
      </c>
      <c r="D1150" s="78"/>
      <c r="E1150" s="19">
        <v>13</v>
      </c>
      <c r="F1150" s="19">
        <v>19</v>
      </c>
      <c r="G1150" s="5">
        <f>INDEX('Carta Psicrométrica'!B$3:AO$49,MATCH(datos!F1150,'Carta Psicrométrica'!A$3:A$49,0),MATCH(datos!E1150,'Carta Psicrométrica'!B$2:AO$2,0))</f>
        <v>0</v>
      </c>
      <c r="H1150" s="20">
        <v>31</v>
      </c>
      <c r="I1150" s="20">
        <v>17</v>
      </c>
      <c r="J1150" s="6">
        <v>1016</v>
      </c>
      <c r="K1150" s="6">
        <f t="shared" si="159"/>
        <v>762</v>
      </c>
      <c r="L1150" s="21">
        <v>21</v>
      </c>
      <c r="M1150" s="21">
        <v>22</v>
      </c>
      <c r="N1150" s="21">
        <v>22</v>
      </c>
      <c r="O1150" s="21">
        <v>26</v>
      </c>
      <c r="P1150" s="21">
        <v>22</v>
      </c>
      <c r="Q1150" s="22">
        <v>105</v>
      </c>
      <c r="R1150" s="22">
        <v>91</v>
      </c>
      <c r="S1150" s="23">
        <f t="shared" si="160"/>
        <v>14</v>
      </c>
      <c r="T1150" s="22">
        <v>32</v>
      </c>
      <c r="U1150" s="22">
        <v>17</v>
      </c>
      <c r="V1150" s="24">
        <v>1</v>
      </c>
      <c r="W1150" s="24" t="str">
        <f t="shared" si="161"/>
        <v>Ventolina</v>
      </c>
      <c r="X1150" s="24" t="s">
        <v>58</v>
      </c>
      <c r="Y1150" s="24">
        <f t="shared" si="162"/>
        <v>270</v>
      </c>
      <c r="Z1150" s="25">
        <v>0</v>
      </c>
      <c r="AA1150" s="25">
        <f t="shared" si="163"/>
        <v>0</v>
      </c>
      <c r="AB1150" s="25">
        <f t="shared" si="164"/>
        <v>0</v>
      </c>
      <c r="AC1150" s="25">
        <v>0</v>
      </c>
      <c r="AD1150" s="26">
        <v>0</v>
      </c>
      <c r="AN1150" s="98" t="s">
        <v>366</v>
      </c>
    </row>
    <row r="1151" spans="1:40">
      <c r="A1151" s="17">
        <v>43604</v>
      </c>
      <c r="B1151" s="18">
        <v>0.33333333333333298</v>
      </c>
      <c r="C1151" s="18">
        <v>0.625</v>
      </c>
      <c r="D1151" s="78"/>
      <c r="E1151" s="19">
        <v>20</v>
      </c>
      <c r="F1151" s="19">
        <v>13</v>
      </c>
      <c r="G1151" s="5">
        <f>INDEX('Carta Psicrométrica'!B$3:AO$49,MATCH(datos!F1151,'Carta Psicrométrica'!A$3:A$49,0),MATCH(datos!E1151,'Carta Psicrométrica'!B$2:AO$2,0))</f>
        <v>0</v>
      </c>
      <c r="H1151" s="20">
        <v>29</v>
      </c>
      <c r="I1151" s="20">
        <v>14</v>
      </c>
      <c r="J1151" s="6">
        <v>1018</v>
      </c>
      <c r="K1151" s="6">
        <f t="shared" si="159"/>
        <v>763.5</v>
      </c>
      <c r="L1151" s="21">
        <v>25</v>
      </c>
      <c r="M1151" s="21">
        <v>26</v>
      </c>
      <c r="N1151" s="21">
        <v>27</v>
      </c>
      <c r="O1151" s="21">
        <v>26</v>
      </c>
      <c r="P1151" s="21">
        <v>28</v>
      </c>
      <c r="Q1151" s="22">
        <v>91</v>
      </c>
      <c r="R1151" s="22">
        <v>79</v>
      </c>
      <c r="S1151" s="23">
        <f t="shared" si="160"/>
        <v>12</v>
      </c>
      <c r="T1151" s="22">
        <v>29</v>
      </c>
      <c r="U1151" s="22">
        <v>15</v>
      </c>
      <c r="V1151" s="24">
        <v>0</v>
      </c>
      <c r="W1151" s="24" t="str">
        <f t="shared" si="161"/>
        <v>Calma</v>
      </c>
      <c r="X1151" s="24" t="s">
        <v>60</v>
      </c>
      <c r="Y1151" s="24">
        <f t="shared" si="162"/>
        <v>292.5</v>
      </c>
      <c r="Z1151" s="25">
        <v>0</v>
      </c>
      <c r="AA1151" s="25">
        <f t="shared" si="163"/>
        <v>0</v>
      </c>
      <c r="AB1151" s="25">
        <f t="shared" si="164"/>
        <v>0</v>
      </c>
      <c r="AC1151" s="25">
        <v>0</v>
      </c>
      <c r="AD1151" s="26">
        <v>7</v>
      </c>
      <c r="AE1151" s="26" t="s">
        <v>76</v>
      </c>
      <c r="AN1151" s="98" t="s">
        <v>367</v>
      </c>
    </row>
    <row r="1152" spans="1:40">
      <c r="A1152" s="17">
        <v>43605</v>
      </c>
      <c r="B1152" s="18">
        <v>0.33333333333333298</v>
      </c>
      <c r="C1152" s="18">
        <v>0.625</v>
      </c>
      <c r="D1152" s="78"/>
      <c r="E1152" s="19">
        <v>15</v>
      </c>
      <c r="F1152" s="19">
        <v>22</v>
      </c>
      <c r="G1152" s="5">
        <f>INDEX('Carta Psicrométrica'!B$3:AO$49,MATCH(datos!F1152,'Carta Psicrométrica'!A$3:A$49,0),MATCH(datos!E1152,'Carta Psicrométrica'!B$2:AO$2,0))</f>
        <v>0</v>
      </c>
      <c r="H1152" s="20">
        <v>34</v>
      </c>
      <c r="I1152" s="20">
        <v>15</v>
      </c>
      <c r="J1152" s="6">
        <v>1016</v>
      </c>
      <c r="K1152" s="6">
        <f t="shared" si="159"/>
        <v>762</v>
      </c>
      <c r="L1152" s="21">
        <v>27</v>
      </c>
      <c r="M1152" s="21">
        <v>27</v>
      </c>
      <c r="N1152" s="21">
        <v>27</v>
      </c>
      <c r="O1152" s="21">
        <v>26</v>
      </c>
      <c r="P1152" s="21">
        <v>24</v>
      </c>
      <c r="Q1152" s="22">
        <v>79</v>
      </c>
      <c r="R1152" s="22">
        <v>70</v>
      </c>
      <c r="S1152" s="23">
        <f t="shared" si="160"/>
        <v>9</v>
      </c>
      <c r="T1152" s="22">
        <v>29</v>
      </c>
      <c r="U1152" s="22">
        <v>17</v>
      </c>
      <c r="V1152" s="24">
        <v>1</v>
      </c>
      <c r="W1152" s="24" t="str">
        <f t="shared" si="161"/>
        <v>Ventolina</v>
      </c>
      <c r="X1152" s="24" t="s">
        <v>58</v>
      </c>
      <c r="Y1152" s="24">
        <f t="shared" si="162"/>
        <v>270</v>
      </c>
      <c r="Z1152" s="25">
        <v>0</v>
      </c>
      <c r="AA1152" s="25">
        <f t="shared" si="163"/>
        <v>0</v>
      </c>
      <c r="AB1152" s="25">
        <f t="shared" si="164"/>
        <v>0</v>
      </c>
      <c r="AC1152" s="25">
        <v>0</v>
      </c>
      <c r="AD1152" s="26">
        <v>8</v>
      </c>
      <c r="AE1152" s="26" t="s">
        <v>368</v>
      </c>
      <c r="AN1152" s="98" t="s">
        <v>369</v>
      </c>
    </row>
    <row r="1153" spans="1:40">
      <c r="A1153" s="17">
        <v>43606</v>
      </c>
      <c r="B1153" s="18">
        <v>0.33333333333333298</v>
      </c>
      <c r="C1153" s="18">
        <v>0.625</v>
      </c>
      <c r="D1153" s="78"/>
      <c r="E1153" s="19">
        <v>10</v>
      </c>
      <c r="F1153" s="19">
        <v>15</v>
      </c>
      <c r="G1153" s="5">
        <f>INDEX('Carta Psicrométrica'!B$3:AO$49,MATCH(datos!F1153,'Carta Psicrométrica'!A$3:A$49,0),MATCH(datos!E1153,'Carta Psicrométrica'!B$2:AO$2,0))</f>
        <v>4</v>
      </c>
      <c r="H1153" s="20">
        <v>28</v>
      </c>
      <c r="I1153" s="20">
        <v>11</v>
      </c>
      <c r="J1153" s="6">
        <v>1018</v>
      </c>
      <c r="K1153" s="6">
        <f t="shared" si="159"/>
        <v>763.5</v>
      </c>
      <c r="L1153" s="21">
        <v>23</v>
      </c>
      <c r="M1153" s="21">
        <v>25</v>
      </c>
      <c r="N1153" s="21">
        <v>27</v>
      </c>
      <c r="O1153" s="21">
        <v>26</v>
      </c>
      <c r="P1153" s="21">
        <v>24</v>
      </c>
      <c r="Q1153" s="22">
        <v>70</v>
      </c>
      <c r="R1153" s="22">
        <v>59</v>
      </c>
      <c r="S1153" s="23">
        <f t="shared" si="160"/>
        <v>11</v>
      </c>
      <c r="T1153" s="22">
        <v>25</v>
      </c>
      <c r="U1153" s="22">
        <v>10</v>
      </c>
      <c r="V1153" s="24">
        <v>2</v>
      </c>
      <c r="W1153" s="24" t="str">
        <f t="shared" si="161"/>
        <v>Brisa Suave</v>
      </c>
      <c r="X1153" s="24" t="s">
        <v>60</v>
      </c>
      <c r="Y1153" s="24">
        <f t="shared" si="162"/>
        <v>292.5</v>
      </c>
      <c r="Z1153" s="25">
        <v>0</v>
      </c>
      <c r="AA1153" s="25">
        <f t="shared" si="163"/>
        <v>0</v>
      </c>
      <c r="AB1153" s="25">
        <f t="shared" si="164"/>
        <v>0</v>
      </c>
      <c r="AC1153" s="25">
        <v>0</v>
      </c>
      <c r="AD1153" s="26">
        <v>0</v>
      </c>
      <c r="AN1153" s="98" t="s">
        <v>370</v>
      </c>
    </row>
    <row r="1154" spans="1:40">
      <c r="A1154" s="17">
        <v>43607</v>
      </c>
      <c r="B1154" s="18">
        <v>0.33333333333333298</v>
      </c>
      <c r="C1154" s="18">
        <v>0.625</v>
      </c>
      <c r="D1154" s="78"/>
      <c r="E1154" s="19">
        <v>13</v>
      </c>
      <c r="F1154" s="19">
        <v>21</v>
      </c>
      <c r="G1154" s="5">
        <f>INDEX('Carta Psicrométrica'!B$3:AO$49,MATCH(datos!F1154,'Carta Psicrométrica'!A$3:A$49,0),MATCH(datos!E1154,'Carta Psicrométrica'!B$2:AO$2,0))</f>
        <v>1</v>
      </c>
      <c r="H1154" s="20">
        <v>20</v>
      </c>
      <c r="I1154" s="20">
        <v>11</v>
      </c>
      <c r="J1154" s="6">
        <v>1016</v>
      </c>
      <c r="K1154" s="6">
        <f t="shared" si="159"/>
        <v>762</v>
      </c>
      <c r="L1154" s="21">
        <v>25</v>
      </c>
      <c r="M1154" s="21">
        <v>25</v>
      </c>
      <c r="N1154" s="21">
        <v>26</v>
      </c>
      <c r="O1154" s="21">
        <v>26</v>
      </c>
      <c r="P1154" s="21">
        <v>28</v>
      </c>
      <c r="Q1154" s="22">
        <v>59</v>
      </c>
      <c r="R1154" s="22">
        <v>48</v>
      </c>
      <c r="S1154" s="23">
        <f t="shared" si="160"/>
        <v>11</v>
      </c>
      <c r="T1154" s="22">
        <v>25</v>
      </c>
      <c r="U1154" s="22">
        <v>11</v>
      </c>
      <c r="V1154" s="24">
        <v>0</v>
      </c>
      <c r="W1154" s="24" t="str">
        <f t="shared" si="161"/>
        <v>Calma</v>
      </c>
      <c r="X1154" s="24" t="s">
        <v>58</v>
      </c>
      <c r="Y1154" s="24">
        <f t="shared" si="162"/>
        <v>270</v>
      </c>
      <c r="Z1154" s="25">
        <v>0</v>
      </c>
      <c r="AA1154" s="25">
        <f t="shared" si="163"/>
        <v>0</v>
      </c>
      <c r="AB1154" s="25">
        <f t="shared" si="164"/>
        <v>0</v>
      </c>
      <c r="AC1154" s="25">
        <v>0</v>
      </c>
      <c r="AD1154" s="26">
        <v>0</v>
      </c>
      <c r="AN1154" s="98" t="s">
        <v>371</v>
      </c>
    </row>
    <row r="1155" spans="1:40">
      <c r="A1155" s="17">
        <v>43608</v>
      </c>
      <c r="B1155" s="18">
        <v>0.33333333333333298</v>
      </c>
      <c r="C1155" s="18">
        <v>0.625</v>
      </c>
      <c r="D1155" s="78"/>
      <c r="E1155" s="19">
        <v>15</v>
      </c>
      <c r="F1155" s="19">
        <v>23</v>
      </c>
      <c r="G1155" s="5">
        <f>INDEX('Carta Psicrométrica'!B$3:AO$49,MATCH(datos!F1155,'Carta Psicrométrica'!A$3:A$49,0),MATCH(datos!E1155,'Carta Psicrométrica'!B$2:AO$2,0))</f>
        <v>0</v>
      </c>
      <c r="H1155" s="20">
        <v>37</v>
      </c>
      <c r="I1155" s="20">
        <v>24</v>
      </c>
      <c r="J1155" s="6">
        <v>1016</v>
      </c>
      <c r="K1155" s="6">
        <f t="shared" si="159"/>
        <v>762</v>
      </c>
      <c r="L1155" s="21">
        <v>21</v>
      </c>
      <c r="M1155" s="21">
        <v>22</v>
      </c>
      <c r="N1155" s="21">
        <v>27</v>
      </c>
      <c r="O1155" s="21">
        <v>26</v>
      </c>
      <c r="P1155" s="21">
        <v>24</v>
      </c>
      <c r="Q1155" s="22">
        <v>48</v>
      </c>
      <c r="R1155" s="22">
        <v>39</v>
      </c>
      <c r="S1155" s="23">
        <f t="shared" si="160"/>
        <v>9</v>
      </c>
      <c r="T1155" s="22">
        <v>29</v>
      </c>
      <c r="U1155" s="22">
        <v>15</v>
      </c>
      <c r="V1155" s="24">
        <v>0</v>
      </c>
      <c r="W1155" s="24" t="str">
        <f t="shared" si="161"/>
        <v>Calma</v>
      </c>
      <c r="X1155" s="24" t="s">
        <v>66</v>
      </c>
      <c r="Y1155" s="24">
        <f t="shared" si="162"/>
        <v>225</v>
      </c>
      <c r="Z1155" s="25">
        <v>0</v>
      </c>
      <c r="AA1155" s="25">
        <f t="shared" si="163"/>
        <v>0</v>
      </c>
      <c r="AB1155" s="25">
        <f t="shared" si="164"/>
        <v>0</v>
      </c>
      <c r="AC1155" s="25">
        <v>0</v>
      </c>
      <c r="AD1155" s="26">
        <v>0</v>
      </c>
      <c r="AN1155" s="98" t="s">
        <v>372</v>
      </c>
    </row>
    <row r="1156" spans="1:40">
      <c r="A1156" s="17">
        <v>43609</v>
      </c>
      <c r="B1156" s="18">
        <v>0.33333333333333298</v>
      </c>
      <c r="C1156" s="18">
        <v>0.625</v>
      </c>
      <c r="D1156" s="78"/>
      <c r="E1156" s="19">
        <v>15</v>
      </c>
      <c r="F1156" s="19">
        <v>22</v>
      </c>
      <c r="G1156" s="5">
        <f>INDEX('Carta Psicrométrica'!B$3:AO$49,MATCH(datos!F1156,'Carta Psicrométrica'!A$3:A$49,0),MATCH(datos!E1156,'Carta Psicrométrica'!B$2:AO$2,0))</f>
        <v>0</v>
      </c>
      <c r="H1156" s="20">
        <v>36</v>
      </c>
      <c r="I1156" s="20">
        <v>15</v>
      </c>
      <c r="J1156" s="6">
        <v>1020</v>
      </c>
      <c r="K1156" s="6">
        <f t="shared" si="159"/>
        <v>765</v>
      </c>
      <c r="L1156" s="21">
        <v>25</v>
      </c>
      <c r="M1156" s="21">
        <v>26</v>
      </c>
      <c r="N1156" s="21">
        <v>26</v>
      </c>
      <c r="O1156" s="21">
        <v>26</v>
      </c>
      <c r="P1156" s="21">
        <v>24</v>
      </c>
      <c r="Q1156" s="22">
        <v>39</v>
      </c>
      <c r="R1156" s="22">
        <v>25</v>
      </c>
      <c r="S1156" s="23">
        <f t="shared" si="160"/>
        <v>14</v>
      </c>
      <c r="T1156" s="22">
        <v>30</v>
      </c>
      <c r="U1156" s="22">
        <v>15</v>
      </c>
      <c r="V1156" s="24">
        <v>0</v>
      </c>
      <c r="W1156" s="24" t="str">
        <f t="shared" si="161"/>
        <v>Calma</v>
      </c>
      <c r="X1156" s="24" t="s">
        <v>60</v>
      </c>
      <c r="Y1156" s="24">
        <f t="shared" si="162"/>
        <v>292.5</v>
      </c>
      <c r="Z1156" s="25">
        <v>0</v>
      </c>
      <c r="AA1156" s="25">
        <f t="shared" si="163"/>
        <v>0</v>
      </c>
      <c r="AB1156" s="25">
        <f t="shared" si="164"/>
        <v>0</v>
      </c>
      <c r="AC1156" s="25">
        <v>0</v>
      </c>
      <c r="AD1156" s="26">
        <v>0</v>
      </c>
      <c r="AN1156" s="98" t="s">
        <v>373</v>
      </c>
    </row>
    <row r="1157" spans="1:40">
      <c r="A1157" s="17">
        <v>43610</v>
      </c>
      <c r="B1157" s="18">
        <v>0.33333333333333298</v>
      </c>
      <c r="C1157" s="18">
        <v>0.625</v>
      </c>
      <c r="D1157" s="78"/>
      <c r="E1157" s="19">
        <v>16</v>
      </c>
      <c r="F1157" s="19">
        <v>23</v>
      </c>
      <c r="G1157" s="5">
        <f>INDEX('Carta Psicrométrica'!B$3:AO$49,MATCH(datos!F1157,'Carta Psicrométrica'!A$3:A$49,0),MATCH(datos!E1157,'Carta Psicrométrica'!B$2:AO$2,0))</f>
        <v>0</v>
      </c>
      <c r="H1157" s="20">
        <v>36</v>
      </c>
      <c r="I1157" s="20">
        <v>16</v>
      </c>
      <c r="J1157" s="6">
        <v>1021</v>
      </c>
      <c r="K1157" s="6">
        <f t="shared" si="159"/>
        <v>765.75</v>
      </c>
      <c r="L1157" s="21">
        <v>27</v>
      </c>
      <c r="M1157" s="21">
        <v>27</v>
      </c>
      <c r="N1157" s="21">
        <v>28</v>
      </c>
      <c r="O1157" s="21">
        <v>26</v>
      </c>
      <c r="P1157" s="21">
        <v>23</v>
      </c>
      <c r="Q1157" s="22">
        <v>110</v>
      </c>
      <c r="R1157" s="22">
        <v>98</v>
      </c>
      <c r="S1157" s="23">
        <f t="shared" si="160"/>
        <v>12</v>
      </c>
      <c r="T1157" s="85"/>
      <c r="U1157" s="85"/>
      <c r="V1157" s="24">
        <v>0</v>
      </c>
      <c r="W1157" s="24" t="str">
        <f t="shared" si="161"/>
        <v>Calma</v>
      </c>
      <c r="X1157" s="24" t="s">
        <v>49</v>
      </c>
      <c r="Y1157" s="24">
        <f t="shared" si="162"/>
        <v>247.5</v>
      </c>
      <c r="Z1157" s="25">
        <v>0</v>
      </c>
      <c r="AA1157" s="25">
        <f t="shared" si="163"/>
        <v>0</v>
      </c>
      <c r="AB1157" s="25">
        <f t="shared" si="164"/>
        <v>0</v>
      </c>
      <c r="AC1157" s="25">
        <v>0</v>
      </c>
      <c r="AD1157" s="26">
        <v>0</v>
      </c>
      <c r="AN1157" s="98" t="s">
        <v>374</v>
      </c>
    </row>
    <row r="1158" spans="1:40">
      <c r="A1158" s="17">
        <v>43611</v>
      </c>
      <c r="B1158" s="18">
        <v>0.33333333333333298</v>
      </c>
      <c r="C1158" s="18">
        <v>0.625</v>
      </c>
      <c r="D1158" s="80"/>
      <c r="E1158" s="19">
        <v>16</v>
      </c>
      <c r="F1158" s="19">
        <v>25</v>
      </c>
      <c r="G1158" s="5">
        <f>INDEX('Carta Psicrométrica'!B$3:AO$49,MATCH(datos!F1158,'Carta Psicrométrica'!A$3:A$49,0),MATCH(datos!E1158,'Carta Psicrométrica'!B$2:AO$2,0))</f>
        <v>0</v>
      </c>
      <c r="H1158" s="20">
        <v>374</v>
      </c>
      <c r="I1158" s="20">
        <v>21</v>
      </c>
      <c r="J1158" s="6">
        <v>1020</v>
      </c>
      <c r="K1158" s="6">
        <f t="shared" si="159"/>
        <v>765</v>
      </c>
      <c r="L1158" s="21">
        <v>29</v>
      </c>
      <c r="M1158" s="21">
        <v>28</v>
      </c>
      <c r="N1158" s="21">
        <v>30</v>
      </c>
      <c r="O1158" s="21">
        <v>27</v>
      </c>
      <c r="P1158" s="21">
        <v>24</v>
      </c>
      <c r="Q1158" s="22">
        <v>98</v>
      </c>
      <c r="R1158" s="22">
        <v>85</v>
      </c>
      <c r="S1158" s="23">
        <f t="shared" si="160"/>
        <v>13</v>
      </c>
      <c r="T1158" s="91">
        <v>50</v>
      </c>
      <c r="U1158" s="91">
        <v>14</v>
      </c>
      <c r="V1158" s="24">
        <v>1</v>
      </c>
      <c r="W1158" s="24" t="str">
        <f t="shared" si="161"/>
        <v>Ventolina</v>
      </c>
      <c r="X1158" s="24" t="s">
        <v>58</v>
      </c>
      <c r="Y1158" s="24">
        <f t="shared" si="162"/>
        <v>270</v>
      </c>
      <c r="Z1158" s="25">
        <v>0</v>
      </c>
      <c r="AA1158" s="25">
        <f t="shared" si="163"/>
        <v>0</v>
      </c>
      <c r="AB1158" s="25">
        <f t="shared" si="164"/>
        <v>0</v>
      </c>
      <c r="AC1158" s="25">
        <v>0</v>
      </c>
      <c r="AD1158" s="26">
        <v>8</v>
      </c>
      <c r="AE1158" s="26" t="s">
        <v>110</v>
      </c>
      <c r="AN1158" s="98" t="s">
        <v>375</v>
      </c>
    </row>
    <row r="1159" spans="1:40">
      <c r="A1159" s="17">
        <v>43612</v>
      </c>
      <c r="B1159" s="18">
        <v>0.33333333333333298</v>
      </c>
      <c r="C1159" s="18">
        <v>0.625</v>
      </c>
      <c r="D1159" s="80"/>
      <c r="E1159" s="19">
        <v>16</v>
      </c>
      <c r="F1159" s="19">
        <v>24</v>
      </c>
      <c r="G1159" s="5">
        <f>INDEX('Carta Psicrométrica'!B$3:AO$49,MATCH(datos!F1159,'Carta Psicrométrica'!A$3:A$49,0),MATCH(datos!E1159,'Carta Psicrométrica'!B$2:AO$2,0))</f>
        <v>0</v>
      </c>
      <c r="H1159" s="20">
        <v>37</v>
      </c>
      <c r="I1159" s="20">
        <v>19</v>
      </c>
      <c r="J1159" s="6">
        <v>1020</v>
      </c>
      <c r="K1159" s="6">
        <f t="shared" si="159"/>
        <v>765</v>
      </c>
      <c r="L1159" s="21">
        <v>26</v>
      </c>
      <c r="M1159" s="21">
        <v>27</v>
      </c>
      <c r="N1159" s="21">
        <v>29</v>
      </c>
      <c r="O1159" s="21">
        <v>27</v>
      </c>
      <c r="P1159" s="21">
        <v>25</v>
      </c>
      <c r="Q1159" s="22">
        <v>85</v>
      </c>
      <c r="R1159" s="22">
        <v>76</v>
      </c>
      <c r="S1159" s="23">
        <f t="shared" si="160"/>
        <v>9</v>
      </c>
      <c r="T1159" s="22">
        <v>33</v>
      </c>
      <c r="U1159" s="22">
        <v>24</v>
      </c>
      <c r="V1159" s="24">
        <v>1</v>
      </c>
      <c r="W1159" s="24" t="str">
        <f t="shared" si="161"/>
        <v>Ventolina</v>
      </c>
      <c r="X1159" s="24" t="s">
        <v>47</v>
      </c>
      <c r="Y1159" s="24">
        <f t="shared" si="162"/>
        <v>315</v>
      </c>
      <c r="Z1159" s="25">
        <v>0</v>
      </c>
      <c r="AA1159" s="25">
        <f t="shared" si="163"/>
        <v>0</v>
      </c>
      <c r="AB1159" s="25">
        <f t="shared" si="164"/>
        <v>0</v>
      </c>
      <c r="AC1159" s="25">
        <v>0</v>
      </c>
      <c r="AD1159" s="26">
        <v>0</v>
      </c>
      <c r="AN1159" s="98" t="s">
        <v>376</v>
      </c>
    </row>
    <row r="1160" spans="1:40">
      <c r="A1160" s="17">
        <v>43613</v>
      </c>
      <c r="B1160" s="18">
        <v>0.33333333333333298</v>
      </c>
      <c r="C1160" s="18">
        <v>0.625</v>
      </c>
      <c r="D1160" s="80"/>
      <c r="E1160" s="19">
        <v>14</v>
      </c>
      <c r="F1160" s="19">
        <v>22</v>
      </c>
      <c r="G1160" s="5">
        <f>INDEX('Carta Psicrométrica'!B$3:AO$49,MATCH(datos!F1160,'Carta Psicrométrica'!A$3:A$49,0),MATCH(datos!E1160,'Carta Psicrométrica'!B$2:AO$2,0))</f>
        <v>0</v>
      </c>
      <c r="H1160" s="20">
        <v>36</v>
      </c>
      <c r="I1160" s="20">
        <v>23</v>
      </c>
      <c r="J1160" s="6">
        <v>1019</v>
      </c>
      <c r="K1160" s="6">
        <f t="shared" si="159"/>
        <v>764.25</v>
      </c>
      <c r="L1160" s="21">
        <v>27</v>
      </c>
      <c r="M1160" s="21">
        <v>28</v>
      </c>
      <c r="N1160" s="21">
        <v>29</v>
      </c>
      <c r="O1160" s="21">
        <v>26</v>
      </c>
      <c r="P1160" s="21">
        <v>24</v>
      </c>
      <c r="Q1160" s="22">
        <v>76</v>
      </c>
      <c r="R1160" s="22">
        <v>64</v>
      </c>
      <c r="S1160" s="23">
        <f t="shared" si="160"/>
        <v>12</v>
      </c>
      <c r="T1160" s="22">
        <v>31</v>
      </c>
      <c r="U1160" s="22">
        <v>24</v>
      </c>
      <c r="V1160" s="24">
        <v>1</v>
      </c>
      <c r="W1160" s="24" t="str">
        <f t="shared" si="161"/>
        <v>Ventolina</v>
      </c>
      <c r="X1160" s="24" t="s">
        <v>58</v>
      </c>
      <c r="Y1160" s="24">
        <f t="shared" si="162"/>
        <v>270</v>
      </c>
      <c r="Z1160" s="25">
        <v>0</v>
      </c>
      <c r="AA1160" s="25">
        <f t="shared" si="163"/>
        <v>0</v>
      </c>
      <c r="AB1160" s="25">
        <f t="shared" si="164"/>
        <v>0</v>
      </c>
      <c r="AC1160" s="25">
        <v>0</v>
      </c>
      <c r="AD1160" s="26">
        <v>0</v>
      </c>
      <c r="AN1160" s="98" t="s">
        <v>376</v>
      </c>
    </row>
    <row r="1161" spans="1:40">
      <c r="A1161" s="17">
        <v>43614</v>
      </c>
      <c r="B1161" s="18">
        <v>0.33333333333333298</v>
      </c>
      <c r="C1161" s="18">
        <v>0.625</v>
      </c>
      <c r="D1161" s="80"/>
      <c r="E1161" s="19">
        <v>13</v>
      </c>
      <c r="F1161" s="19">
        <v>22</v>
      </c>
      <c r="G1161" s="5">
        <f>INDEX('Carta Psicrométrica'!B$3:AO$49,MATCH(datos!F1161,'Carta Psicrométrica'!A$3:A$49,0),MATCH(datos!E1161,'Carta Psicrométrica'!B$2:AO$2,0))</f>
        <v>4</v>
      </c>
      <c r="H1161" s="20">
        <v>32</v>
      </c>
      <c r="I1161" s="20">
        <v>19</v>
      </c>
      <c r="J1161" s="6">
        <v>1018</v>
      </c>
      <c r="K1161" s="6">
        <f t="shared" si="159"/>
        <v>763.5</v>
      </c>
      <c r="L1161" s="21">
        <v>27</v>
      </c>
      <c r="M1161" s="21">
        <v>28</v>
      </c>
      <c r="N1161" s="21">
        <v>29</v>
      </c>
      <c r="O1161" s="21">
        <v>27</v>
      </c>
      <c r="P1161" s="21">
        <v>24</v>
      </c>
      <c r="Q1161" s="22">
        <v>64</v>
      </c>
      <c r="R1161" s="22">
        <v>51</v>
      </c>
      <c r="S1161" s="23">
        <f t="shared" si="160"/>
        <v>13</v>
      </c>
      <c r="T1161" s="22">
        <v>34</v>
      </c>
      <c r="U1161" s="22">
        <v>13</v>
      </c>
      <c r="V1161" s="24">
        <v>5</v>
      </c>
      <c r="W1161" s="24" t="str">
        <f t="shared" si="161"/>
        <v>Brisa Fresca</v>
      </c>
      <c r="X1161" s="24" t="s">
        <v>58</v>
      </c>
      <c r="Y1161" s="24">
        <f t="shared" si="162"/>
        <v>270</v>
      </c>
      <c r="Z1161" s="25">
        <v>0</v>
      </c>
      <c r="AA1161" s="25">
        <f t="shared" si="163"/>
        <v>0</v>
      </c>
      <c r="AB1161" s="25">
        <f t="shared" si="164"/>
        <v>0</v>
      </c>
      <c r="AC1161" s="25">
        <v>0</v>
      </c>
      <c r="AD1161" s="26">
        <v>0</v>
      </c>
      <c r="AN1161" s="98" t="s">
        <v>374</v>
      </c>
    </row>
    <row r="1162" spans="1:40">
      <c r="A1162" s="17">
        <v>43615</v>
      </c>
      <c r="B1162" s="18">
        <v>0.33333333333333298</v>
      </c>
      <c r="C1162" s="18">
        <v>0.625</v>
      </c>
      <c r="D1162" s="80"/>
      <c r="E1162" s="19">
        <v>18</v>
      </c>
      <c r="F1162" s="19">
        <v>28</v>
      </c>
      <c r="G1162" s="5">
        <f>INDEX('Carta Psicrométrica'!B$3:AO$49,MATCH(datos!F1162,'Carta Psicrométrica'!A$3:A$49,0),MATCH(datos!E1162,'Carta Psicrométrica'!B$2:AO$2,0))</f>
        <v>0</v>
      </c>
      <c r="H1162" s="20">
        <v>33</v>
      </c>
      <c r="I1162" s="20">
        <v>25</v>
      </c>
      <c r="J1162" s="6">
        <v>1020</v>
      </c>
      <c r="K1162" s="6">
        <f t="shared" si="159"/>
        <v>765</v>
      </c>
      <c r="L1162" s="21">
        <v>26</v>
      </c>
      <c r="M1162" s="21">
        <v>28</v>
      </c>
      <c r="N1162" s="21">
        <v>29</v>
      </c>
      <c r="O1162" s="21">
        <v>27</v>
      </c>
      <c r="P1162" s="21">
        <v>24</v>
      </c>
      <c r="Q1162" s="22">
        <v>51</v>
      </c>
      <c r="R1162" s="22">
        <v>41</v>
      </c>
      <c r="S1162" s="23">
        <f t="shared" si="160"/>
        <v>10</v>
      </c>
      <c r="T1162" s="22">
        <v>34</v>
      </c>
      <c r="U1162" s="22">
        <v>14</v>
      </c>
      <c r="V1162" s="24">
        <v>5</v>
      </c>
      <c r="W1162" s="24" t="str">
        <f t="shared" si="161"/>
        <v>Brisa Fresca</v>
      </c>
      <c r="X1162" s="24" t="s">
        <v>58</v>
      </c>
      <c r="Y1162" s="24">
        <f t="shared" si="162"/>
        <v>270</v>
      </c>
      <c r="Z1162" s="25">
        <v>0</v>
      </c>
      <c r="AA1162" s="25">
        <f t="shared" si="163"/>
        <v>0</v>
      </c>
      <c r="AB1162" s="25">
        <f t="shared" si="164"/>
        <v>0</v>
      </c>
      <c r="AC1162" s="25">
        <v>0</v>
      </c>
      <c r="AD1162" s="26">
        <v>0</v>
      </c>
      <c r="AN1162" s="98" t="s">
        <v>374</v>
      </c>
    </row>
    <row r="1163" spans="1:40">
      <c r="A1163" s="17">
        <v>43616</v>
      </c>
      <c r="B1163" s="18">
        <v>0.33333333333333298</v>
      </c>
      <c r="C1163" s="18">
        <v>0.625</v>
      </c>
      <c r="D1163" s="80"/>
      <c r="E1163" s="19">
        <v>20</v>
      </c>
      <c r="F1163" s="19">
        <v>23</v>
      </c>
      <c r="G1163" s="5">
        <f>INDEX('Carta Psicrométrica'!B$3:AO$49,MATCH(datos!F1163,'Carta Psicrométrica'!A$3:A$49,0),MATCH(datos!E1163,'Carta Psicrométrica'!B$2:AO$2,0))</f>
        <v>0</v>
      </c>
      <c r="H1163" s="20">
        <v>36</v>
      </c>
      <c r="I1163" s="20">
        <v>19</v>
      </c>
      <c r="J1163" s="6">
        <v>1020</v>
      </c>
      <c r="K1163" s="6">
        <f t="shared" si="159"/>
        <v>765</v>
      </c>
      <c r="L1163" s="21">
        <v>29</v>
      </c>
      <c r="M1163" s="21">
        <v>29</v>
      </c>
      <c r="N1163" s="21">
        <v>30</v>
      </c>
      <c r="O1163" s="21">
        <v>28</v>
      </c>
      <c r="P1163" s="21">
        <v>25</v>
      </c>
      <c r="Q1163" s="22">
        <v>41</v>
      </c>
      <c r="R1163" s="22">
        <v>33</v>
      </c>
      <c r="S1163" s="23">
        <f t="shared" si="160"/>
        <v>8</v>
      </c>
      <c r="T1163" s="22">
        <v>35</v>
      </c>
      <c r="U1163" s="22">
        <v>15</v>
      </c>
      <c r="V1163" s="24">
        <v>3</v>
      </c>
      <c r="W1163" s="24" t="str">
        <f t="shared" si="161"/>
        <v>Brisa Leve</v>
      </c>
      <c r="X1163" s="24" t="s">
        <v>63</v>
      </c>
      <c r="Y1163" s="24">
        <f t="shared" si="162"/>
        <v>112.5</v>
      </c>
      <c r="Z1163" s="25">
        <v>0</v>
      </c>
      <c r="AA1163" s="25">
        <f t="shared" si="163"/>
        <v>0</v>
      </c>
      <c r="AB1163" s="25">
        <f t="shared" si="164"/>
        <v>0</v>
      </c>
      <c r="AC1163" s="25">
        <v>0</v>
      </c>
      <c r="AD1163" s="26">
        <v>0</v>
      </c>
      <c r="AN1163" s="98" t="s">
        <v>374</v>
      </c>
    </row>
    <row r="1164" spans="1:40">
      <c r="A1164" s="17">
        <v>43617</v>
      </c>
      <c r="B1164" s="18">
        <v>0.33333333333333298</v>
      </c>
      <c r="C1164" s="18">
        <v>0.625</v>
      </c>
      <c r="D1164" s="80"/>
      <c r="E1164" s="19">
        <v>21</v>
      </c>
      <c r="F1164" s="19">
        <v>27</v>
      </c>
      <c r="G1164" s="5">
        <f>INDEX('Carta Psicrométrica'!B$3:AO$49,MATCH(datos!F1164,'Carta Psicrométrica'!A$3:A$49,0),MATCH(datos!E1164,'Carta Psicrométrica'!B$2:AO$2,0))</f>
        <v>0</v>
      </c>
      <c r="H1164" s="20">
        <v>36</v>
      </c>
      <c r="I1164" s="20">
        <v>20</v>
      </c>
      <c r="J1164" s="6">
        <v>1020</v>
      </c>
      <c r="K1164" s="6">
        <f t="shared" si="159"/>
        <v>765</v>
      </c>
      <c r="L1164" s="21">
        <v>29</v>
      </c>
      <c r="M1164" s="21">
        <v>29</v>
      </c>
      <c r="N1164" s="21">
        <v>30</v>
      </c>
      <c r="O1164" s="21">
        <v>27</v>
      </c>
      <c r="P1164" s="21">
        <v>28</v>
      </c>
      <c r="Q1164" s="22">
        <v>89</v>
      </c>
      <c r="R1164" s="22">
        <v>79</v>
      </c>
      <c r="S1164" s="23">
        <f t="shared" si="160"/>
        <v>10</v>
      </c>
      <c r="T1164" s="22">
        <v>36</v>
      </c>
      <c r="U1164" s="22">
        <v>22</v>
      </c>
      <c r="V1164" s="24">
        <v>0</v>
      </c>
      <c r="W1164" s="24" t="str">
        <f t="shared" si="161"/>
        <v>Calma</v>
      </c>
      <c r="X1164" s="24" t="s">
        <v>63</v>
      </c>
      <c r="Y1164" s="24">
        <f t="shared" si="162"/>
        <v>112.5</v>
      </c>
      <c r="Z1164" s="25">
        <v>0</v>
      </c>
      <c r="AA1164" s="25">
        <f t="shared" si="163"/>
        <v>0</v>
      </c>
      <c r="AB1164" s="25">
        <f t="shared" si="164"/>
        <v>0</v>
      </c>
      <c r="AC1164" s="25">
        <v>0</v>
      </c>
      <c r="AD1164" s="26">
        <v>3</v>
      </c>
      <c r="AE1164" s="26" t="s">
        <v>93</v>
      </c>
      <c r="AN1164" s="98" t="s">
        <v>375</v>
      </c>
    </row>
    <row r="1165" spans="1:40">
      <c r="A1165" s="17">
        <v>43618</v>
      </c>
      <c r="B1165" s="18">
        <v>0.33333333333333298</v>
      </c>
      <c r="C1165" s="18">
        <v>0.625</v>
      </c>
      <c r="D1165" s="80"/>
      <c r="E1165" s="19">
        <v>22</v>
      </c>
      <c r="F1165" s="19">
        <v>26</v>
      </c>
      <c r="G1165" s="5">
        <f>INDEX('Carta Psicrométrica'!B$3:AO$49,MATCH(datos!F1165,'Carta Psicrométrica'!A$3:A$49,0),MATCH(datos!E1165,'Carta Psicrométrica'!B$2:AO$2,0))</f>
        <v>0</v>
      </c>
      <c r="H1165" s="20">
        <v>40</v>
      </c>
      <c r="I1165" s="20">
        <v>22</v>
      </c>
      <c r="J1165" s="6">
        <v>1018</v>
      </c>
      <c r="K1165" s="6">
        <f t="shared" si="159"/>
        <v>763.5</v>
      </c>
      <c r="L1165" s="21">
        <v>30</v>
      </c>
      <c r="M1165" s="21">
        <v>30</v>
      </c>
      <c r="N1165" s="21">
        <v>30</v>
      </c>
      <c r="O1165" s="21">
        <v>29</v>
      </c>
      <c r="P1165" s="21">
        <v>25</v>
      </c>
      <c r="Q1165" s="22">
        <v>79</v>
      </c>
      <c r="R1165" s="22">
        <v>70</v>
      </c>
      <c r="S1165" s="23">
        <f t="shared" si="160"/>
        <v>9</v>
      </c>
      <c r="T1165" s="22">
        <v>34</v>
      </c>
      <c r="U1165" s="22">
        <v>22</v>
      </c>
      <c r="V1165" s="24">
        <v>2</v>
      </c>
      <c r="W1165" s="24" t="str">
        <f t="shared" si="161"/>
        <v>Brisa Suave</v>
      </c>
      <c r="X1165" s="24" t="s">
        <v>68</v>
      </c>
      <c r="Y1165" s="24">
        <f t="shared" si="162"/>
        <v>180</v>
      </c>
      <c r="Z1165" s="25">
        <v>0</v>
      </c>
      <c r="AA1165" s="25">
        <f t="shared" si="163"/>
        <v>0</v>
      </c>
      <c r="AB1165" s="25">
        <f t="shared" si="164"/>
        <v>0</v>
      </c>
      <c r="AC1165" s="25">
        <v>0</v>
      </c>
      <c r="AD1165" s="26">
        <v>3</v>
      </c>
      <c r="AE1165" s="26" t="s">
        <v>81</v>
      </c>
      <c r="AN1165" s="98" t="s">
        <v>375</v>
      </c>
    </row>
    <row r="1166" spans="1:40">
      <c r="A1166" s="17">
        <v>43619</v>
      </c>
      <c r="B1166" s="18">
        <v>0.33333333333333298</v>
      </c>
      <c r="C1166" s="18">
        <v>0.625</v>
      </c>
      <c r="D1166" s="80"/>
      <c r="E1166" s="19">
        <v>19</v>
      </c>
      <c r="F1166" s="19">
        <v>29</v>
      </c>
      <c r="G1166" s="5">
        <f>INDEX('Carta Psicrométrica'!B$3:AO$49,MATCH(datos!F1166,'Carta Psicrométrica'!A$3:A$49,0),MATCH(datos!E1166,'Carta Psicrométrica'!B$2:AO$2,0))</f>
        <v>0</v>
      </c>
      <c r="H1166" s="20">
        <v>34</v>
      </c>
      <c r="I1166" s="20">
        <v>19</v>
      </c>
      <c r="J1166" s="6">
        <v>1018</v>
      </c>
      <c r="K1166" s="6">
        <f t="shared" si="159"/>
        <v>763.5</v>
      </c>
      <c r="L1166" s="21">
        <v>30</v>
      </c>
      <c r="M1166" s="21">
        <v>31</v>
      </c>
      <c r="N1166" s="21">
        <v>32</v>
      </c>
      <c r="O1166" s="21">
        <v>34</v>
      </c>
      <c r="P1166" s="21">
        <v>35</v>
      </c>
      <c r="Q1166" s="22">
        <v>70</v>
      </c>
      <c r="R1166" s="22">
        <v>59</v>
      </c>
      <c r="S1166" s="23">
        <f t="shared" si="160"/>
        <v>11</v>
      </c>
      <c r="T1166" s="22">
        <v>37</v>
      </c>
      <c r="U1166" s="22">
        <v>20</v>
      </c>
      <c r="V1166" s="24">
        <v>2</v>
      </c>
      <c r="W1166" s="24" t="str">
        <f t="shared" si="161"/>
        <v>Brisa Suave</v>
      </c>
      <c r="X1166" s="24" t="s">
        <v>51</v>
      </c>
      <c r="Y1166" s="24">
        <f t="shared" si="162"/>
        <v>90</v>
      </c>
      <c r="Z1166" s="25">
        <v>0</v>
      </c>
      <c r="AA1166" s="25">
        <f t="shared" si="163"/>
        <v>0</v>
      </c>
      <c r="AB1166" s="25">
        <f t="shared" si="164"/>
        <v>0</v>
      </c>
      <c r="AC1166" s="25">
        <v>0</v>
      </c>
      <c r="AD1166" s="26">
        <v>0</v>
      </c>
      <c r="AN1166" s="98" t="s">
        <v>376</v>
      </c>
    </row>
    <row r="1167" spans="1:40">
      <c r="A1167" s="17">
        <v>43620</v>
      </c>
      <c r="B1167" s="18">
        <v>0.33333333333333298</v>
      </c>
      <c r="C1167" s="18">
        <v>0.625</v>
      </c>
      <c r="D1167" s="80"/>
      <c r="E1167" s="19">
        <v>19</v>
      </c>
      <c r="F1167" s="19">
        <v>24</v>
      </c>
      <c r="G1167" s="5">
        <f>INDEX('Carta Psicrométrica'!B$3:AO$49,MATCH(datos!F1167,'Carta Psicrométrica'!A$3:A$49,0),MATCH(datos!E1167,'Carta Psicrométrica'!B$2:AO$2,0))</f>
        <v>0</v>
      </c>
      <c r="H1167" s="20">
        <v>39</v>
      </c>
      <c r="I1167" s="20">
        <v>19</v>
      </c>
      <c r="J1167" s="6">
        <v>1019</v>
      </c>
      <c r="K1167" s="6">
        <f t="shared" si="159"/>
        <v>764.25</v>
      </c>
      <c r="L1167" s="21">
        <v>30</v>
      </c>
      <c r="M1167" s="21">
        <v>30</v>
      </c>
      <c r="N1167" s="21">
        <v>31</v>
      </c>
      <c r="O1167" s="21">
        <v>29</v>
      </c>
      <c r="P1167" s="21">
        <v>25</v>
      </c>
      <c r="Q1167" s="22">
        <v>59</v>
      </c>
      <c r="R1167" s="22">
        <v>51</v>
      </c>
      <c r="S1167" s="23">
        <f t="shared" si="160"/>
        <v>8</v>
      </c>
      <c r="T1167" s="22">
        <v>40</v>
      </c>
      <c r="U1167" s="22">
        <v>19</v>
      </c>
      <c r="V1167" s="24">
        <v>3</v>
      </c>
      <c r="W1167" s="24" t="str">
        <f t="shared" si="161"/>
        <v>Brisa Leve</v>
      </c>
      <c r="X1167" s="24" t="s">
        <v>56</v>
      </c>
      <c r="Y1167" s="24">
        <f t="shared" si="162"/>
        <v>67.5</v>
      </c>
      <c r="Z1167" s="25">
        <v>0</v>
      </c>
      <c r="AA1167" s="25">
        <f t="shared" si="163"/>
        <v>0</v>
      </c>
      <c r="AB1167" s="25">
        <f t="shared" si="164"/>
        <v>0</v>
      </c>
      <c r="AC1167" s="25">
        <v>0</v>
      </c>
      <c r="AD1167" s="26">
        <v>0</v>
      </c>
      <c r="AN1167" s="98" t="s">
        <v>374</v>
      </c>
    </row>
    <row r="1168" spans="1:40">
      <c r="A1168" s="17">
        <v>43621</v>
      </c>
      <c r="B1168" s="18">
        <v>0.33333333333333298</v>
      </c>
      <c r="C1168" s="18">
        <v>0.625</v>
      </c>
      <c r="D1168" s="80"/>
      <c r="E1168" s="19">
        <v>19</v>
      </c>
      <c r="F1168" s="19">
        <v>24</v>
      </c>
      <c r="G1168" s="5">
        <f>INDEX('Carta Psicrométrica'!B$3:AO$49,MATCH(datos!F1168,'Carta Psicrométrica'!A$3:A$49,0),MATCH(datos!E1168,'Carta Psicrométrica'!B$2:AO$2,0))</f>
        <v>0</v>
      </c>
      <c r="H1168" s="20">
        <v>36</v>
      </c>
      <c r="I1168" s="20">
        <v>19</v>
      </c>
      <c r="J1168" s="6">
        <v>1019</v>
      </c>
      <c r="K1168" s="6">
        <f t="shared" si="159"/>
        <v>764.25</v>
      </c>
      <c r="L1168" s="21">
        <v>26</v>
      </c>
      <c r="M1168" s="21">
        <v>28</v>
      </c>
      <c r="N1168" s="21">
        <v>30</v>
      </c>
      <c r="O1168" s="21">
        <v>29</v>
      </c>
      <c r="P1168" s="21">
        <v>25</v>
      </c>
      <c r="Q1168" s="22">
        <v>51</v>
      </c>
      <c r="R1168" s="22">
        <v>46</v>
      </c>
      <c r="S1168" s="23">
        <f t="shared" si="160"/>
        <v>8.3019999999999996</v>
      </c>
      <c r="T1168" s="22">
        <v>34</v>
      </c>
      <c r="U1168" s="22">
        <v>14</v>
      </c>
      <c r="V1168" s="24">
        <v>0</v>
      </c>
      <c r="W1168" s="24" t="str">
        <f t="shared" si="161"/>
        <v>Calma</v>
      </c>
      <c r="X1168" s="24" t="s">
        <v>53</v>
      </c>
      <c r="Y1168" s="24">
        <f t="shared" si="162"/>
        <v>22.5</v>
      </c>
      <c r="Z1168" s="25">
        <v>0.13</v>
      </c>
      <c r="AA1168" s="25">
        <f t="shared" si="163"/>
        <v>0.11811000000000001</v>
      </c>
      <c r="AB1168" s="25">
        <f t="shared" si="164"/>
        <v>3.302</v>
      </c>
      <c r="AC1168" s="25">
        <v>3</v>
      </c>
      <c r="AD1168" s="26">
        <v>1</v>
      </c>
      <c r="AE1168" s="26" t="s">
        <v>78</v>
      </c>
      <c r="AN1168" s="98" t="s">
        <v>374</v>
      </c>
    </row>
    <row r="1169" spans="1:40">
      <c r="A1169" s="17">
        <v>43622</v>
      </c>
      <c r="B1169" s="18">
        <v>0.33333333333333298</v>
      </c>
      <c r="C1169" s="18">
        <v>0.625</v>
      </c>
      <c r="D1169" s="80"/>
      <c r="E1169" s="19">
        <v>19</v>
      </c>
      <c r="F1169" s="19">
        <v>26</v>
      </c>
      <c r="G1169" s="5">
        <f>INDEX('Carta Psicrométrica'!B$3:AO$49,MATCH(datos!F1169,'Carta Psicrométrica'!A$3:A$49,0),MATCH(datos!E1169,'Carta Psicrométrica'!B$2:AO$2,0))</f>
        <v>0</v>
      </c>
      <c r="H1169" s="20">
        <v>36</v>
      </c>
      <c r="I1169" s="20">
        <v>20</v>
      </c>
      <c r="J1169" s="6">
        <v>1020</v>
      </c>
      <c r="K1169" s="6">
        <f t="shared" si="159"/>
        <v>765</v>
      </c>
      <c r="L1169" s="21">
        <v>27</v>
      </c>
      <c r="M1169" s="21">
        <v>27</v>
      </c>
      <c r="N1169" s="21">
        <v>28</v>
      </c>
      <c r="O1169" s="21">
        <v>26</v>
      </c>
      <c r="P1169" s="21">
        <v>25</v>
      </c>
      <c r="Q1169" s="22">
        <v>46</v>
      </c>
      <c r="R1169" s="22">
        <v>38</v>
      </c>
      <c r="S1169" s="23">
        <f t="shared" si="160"/>
        <v>8</v>
      </c>
      <c r="T1169" s="22">
        <v>35</v>
      </c>
      <c r="U1169" s="22">
        <v>23</v>
      </c>
      <c r="V1169" s="24">
        <v>0</v>
      </c>
      <c r="W1169" s="24" t="str">
        <f t="shared" si="161"/>
        <v>Calma</v>
      </c>
      <c r="X1169" s="24" t="s">
        <v>64</v>
      </c>
      <c r="Y1169" s="24">
        <f t="shared" si="162"/>
        <v>0</v>
      </c>
      <c r="Z1169" s="25">
        <v>0</v>
      </c>
      <c r="AA1169" s="25">
        <f t="shared" si="163"/>
        <v>0</v>
      </c>
      <c r="AB1169" s="25">
        <f t="shared" si="164"/>
        <v>0</v>
      </c>
      <c r="AC1169" s="25">
        <v>0</v>
      </c>
      <c r="AD1169" s="26">
        <v>0</v>
      </c>
      <c r="AN1169" s="98" t="s">
        <v>376</v>
      </c>
    </row>
    <row r="1170" spans="1:40">
      <c r="A1170" s="17">
        <v>43623</v>
      </c>
      <c r="B1170" s="18">
        <v>0.33333333333333298</v>
      </c>
      <c r="C1170" s="18">
        <v>0.625</v>
      </c>
      <c r="D1170" s="80"/>
      <c r="E1170" s="19">
        <v>18</v>
      </c>
      <c r="F1170" s="19">
        <v>27</v>
      </c>
      <c r="G1170" s="5">
        <f>INDEX('Carta Psicrométrica'!B$3:AO$49,MATCH(datos!F1170,'Carta Psicrométrica'!A$3:A$49,0),MATCH(datos!E1170,'Carta Psicrométrica'!B$2:AO$2,0))</f>
        <v>0</v>
      </c>
      <c r="H1170" s="20">
        <v>39</v>
      </c>
      <c r="I1170" s="20">
        <v>24</v>
      </c>
      <c r="J1170" s="6">
        <v>1020</v>
      </c>
      <c r="K1170" s="6">
        <f t="shared" si="159"/>
        <v>765</v>
      </c>
      <c r="L1170" s="21">
        <v>30</v>
      </c>
      <c r="M1170" s="21">
        <v>30</v>
      </c>
      <c r="N1170" s="21">
        <v>30</v>
      </c>
      <c r="O1170" s="21">
        <v>29</v>
      </c>
      <c r="P1170" s="21">
        <v>25</v>
      </c>
      <c r="Q1170" s="22">
        <v>38</v>
      </c>
      <c r="R1170" s="22">
        <v>27</v>
      </c>
      <c r="S1170" s="23">
        <f t="shared" si="160"/>
        <v>11</v>
      </c>
      <c r="T1170" s="22">
        <v>37</v>
      </c>
      <c r="U1170" s="22">
        <v>19</v>
      </c>
      <c r="V1170" s="24">
        <v>2</v>
      </c>
      <c r="W1170" s="24" t="str">
        <f t="shared" si="161"/>
        <v>Brisa Suave</v>
      </c>
      <c r="X1170" s="24" t="s">
        <v>58</v>
      </c>
      <c r="Y1170" s="24">
        <f t="shared" si="162"/>
        <v>270</v>
      </c>
      <c r="Z1170" s="25">
        <v>0</v>
      </c>
      <c r="AA1170" s="25">
        <f t="shared" si="163"/>
        <v>0</v>
      </c>
      <c r="AB1170" s="25">
        <f t="shared" si="164"/>
        <v>0</v>
      </c>
      <c r="AC1170" s="25">
        <v>0</v>
      </c>
      <c r="AD1170" s="26">
        <v>0</v>
      </c>
      <c r="AN1170" s="98" t="s">
        <v>375</v>
      </c>
    </row>
    <row r="1171" spans="1:40">
      <c r="A1171" s="17">
        <v>43624</v>
      </c>
      <c r="B1171" s="18">
        <v>0.33333333333333298</v>
      </c>
      <c r="C1171" s="18">
        <v>0.625</v>
      </c>
      <c r="D1171" s="80"/>
      <c r="E1171" s="19">
        <v>20</v>
      </c>
      <c r="F1171" s="19">
        <v>30</v>
      </c>
      <c r="G1171" s="5">
        <f>INDEX('Carta Psicrométrica'!B$3:AO$49,MATCH(datos!F1171,'Carta Psicrométrica'!A$3:A$49,0),MATCH(datos!E1171,'Carta Psicrométrica'!B$2:AO$2,0))</f>
        <v>0</v>
      </c>
      <c r="H1171" s="20">
        <v>42</v>
      </c>
      <c r="I1171" s="20">
        <v>23</v>
      </c>
      <c r="J1171" s="6">
        <v>1020</v>
      </c>
      <c r="K1171" s="6">
        <f t="shared" si="159"/>
        <v>765</v>
      </c>
      <c r="L1171" s="21">
        <v>32</v>
      </c>
      <c r="M1171" s="21">
        <v>31</v>
      </c>
      <c r="N1171" s="21">
        <v>30</v>
      </c>
      <c r="O1171" s="21">
        <v>29</v>
      </c>
      <c r="P1171" s="21">
        <v>21</v>
      </c>
      <c r="Q1171" s="22">
        <v>108</v>
      </c>
      <c r="R1171" s="22">
        <v>92</v>
      </c>
      <c r="S1171" s="23">
        <f t="shared" si="160"/>
        <v>16</v>
      </c>
      <c r="T1171" s="22">
        <v>46</v>
      </c>
      <c r="U1171" s="22">
        <v>34</v>
      </c>
      <c r="V1171" s="24">
        <v>0</v>
      </c>
      <c r="W1171" s="24" t="str">
        <f t="shared" si="161"/>
        <v>Calma</v>
      </c>
      <c r="X1171" s="24" t="s">
        <v>58</v>
      </c>
      <c r="Y1171" s="24">
        <f t="shared" si="162"/>
        <v>270</v>
      </c>
      <c r="Z1171" s="25">
        <v>0</v>
      </c>
      <c r="AA1171" s="25">
        <f t="shared" si="163"/>
        <v>0</v>
      </c>
      <c r="AB1171" s="25">
        <f t="shared" si="164"/>
        <v>0</v>
      </c>
      <c r="AC1171" s="25">
        <v>0</v>
      </c>
      <c r="AD1171" s="26">
        <v>6</v>
      </c>
      <c r="AE1171" s="26" t="s">
        <v>112</v>
      </c>
      <c r="AN1171" s="98" t="s">
        <v>377</v>
      </c>
    </row>
    <row r="1172" spans="1:40">
      <c r="A1172" s="17">
        <v>43625</v>
      </c>
      <c r="B1172" s="18">
        <v>0.33333333333333298</v>
      </c>
      <c r="C1172" s="18">
        <v>0.625</v>
      </c>
      <c r="D1172" s="80"/>
      <c r="G1172" s="5" t="e">
        <f>INDEX('Carta Psicrométrica'!B$3:AO$49,MATCH(datos!F1172,'Carta Psicrométrica'!A$3:A$49,0),MATCH(datos!E1172,'Carta Psicrométrica'!B$2:AO$2,0))</f>
        <v>#N/A</v>
      </c>
      <c r="K1172" s="6">
        <f t="shared" si="159"/>
        <v>0</v>
      </c>
      <c r="S1172" s="23">
        <f t="shared" si="160"/>
        <v>0</v>
      </c>
      <c r="W1172" s="24" t="str">
        <f t="shared" si="161"/>
        <v>Calma</v>
      </c>
      <c r="Y1172" s="24" t="str">
        <f t="shared" si="162"/>
        <v>N/A</v>
      </c>
      <c r="Z1172" s="25">
        <v>0</v>
      </c>
      <c r="AA1172" s="25">
        <f t="shared" si="163"/>
        <v>0</v>
      </c>
      <c r="AB1172" s="25">
        <f t="shared" si="164"/>
        <v>0</v>
      </c>
      <c r="AC1172" s="25">
        <v>0</v>
      </c>
    </row>
    <row r="1173" spans="1:40">
      <c r="A1173" s="17">
        <v>43626</v>
      </c>
      <c r="B1173" s="18">
        <v>0.33333333333333298</v>
      </c>
      <c r="C1173" s="18">
        <v>0.625</v>
      </c>
      <c r="D1173" s="80"/>
      <c r="E1173" s="19">
        <v>17</v>
      </c>
      <c r="F1173" s="19">
        <v>21</v>
      </c>
      <c r="G1173" s="5">
        <f>INDEX('Carta Psicrométrica'!B$3:AO$49,MATCH(datos!F1173,'Carta Psicrométrica'!A$3:A$49,0),MATCH(datos!E1173,'Carta Psicrométrica'!B$2:AO$2,0))</f>
        <v>0</v>
      </c>
      <c r="H1173" s="20">
        <v>42</v>
      </c>
      <c r="I1173" s="20">
        <v>20</v>
      </c>
      <c r="J1173" s="6">
        <v>1026</v>
      </c>
      <c r="K1173" s="6">
        <f t="shared" si="159"/>
        <v>769.5</v>
      </c>
      <c r="L1173" s="21">
        <v>30</v>
      </c>
      <c r="M1173" s="21">
        <v>30</v>
      </c>
      <c r="N1173" s="21">
        <v>31</v>
      </c>
      <c r="O1173" s="21">
        <v>30</v>
      </c>
      <c r="P1173" s="21">
        <v>26</v>
      </c>
      <c r="Q1173" s="22">
        <v>92</v>
      </c>
      <c r="R1173" s="22">
        <v>70</v>
      </c>
      <c r="S1173" s="23">
        <f t="shared" si="160"/>
        <v>22</v>
      </c>
      <c r="T1173" s="22">
        <v>34</v>
      </c>
      <c r="U1173" s="22">
        <v>23</v>
      </c>
      <c r="V1173" s="24">
        <v>5</v>
      </c>
      <c r="W1173" s="24" t="str">
        <f t="shared" si="161"/>
        <v>Brisa Fresca</v>
      </c>
      <c r="X1173" s="24" t="s">
        <v>63</v>
      </c>
      <c r="Y1173" s="24">
        <f t="shared" si="162"/>
        <v>112.5</v>
      </c>
      <c r="Z1173" s="25">
        <v>0</v>
      </c>
      <c r="AA1173" s="25">
        <f t="shared" si="163"/>
        <v>0</v>
      </c>
      <c r="AB1173" s="25">
        <f t="shared" si="164"/>
        <v>0</v>
      </c>
      <c r="AC1173" s="25">
        <v>0</v>
      </c>
      <c r="AD1173" s="26">
        <v>6</v>
      </c>
      <c r="AE1173" s="26" t="s">
        <v>84</v>
      </c>
      <c r="AN1173" s="98" t="s">
        <v>374</v>
      </c>
    </row>
    <row r="1174" spans="1:40">
      <c r="A1174" s="17">
        <v>43627</v>
      </c>
      <c r="B1174" s="18">
        <v>0.33333333333333298</v>
      </c>
      <c r="C1174" s="18">
        <v>0.625</v>
      </c>
      <c r="D1174" s="80"/>
      <c r="E1174" s="19">
        <v>17</v>
      </c>
      <c r="F1174" s="19">
        <v>25</v>
      </c>
      <c r="G1174" s="5">
        <f>INDEX('Carta Psicrométrica'!B$3:AO$49,MATCH(datos!F1174,'Carta Psicrométrica'!A$3:A$49,0),MATCH(datos!E1174,'Carta Psicrométrica'!B$2:AO$2,0))</f>
        <v>0</v>
      </c>
      <c r="H1174" s="20">
        <v>21</v>
      </c>
      <c r="I1174" s="20">
        <v>15</v>
      </c>
      <c r="J1174" s="6">
        <v>1026</v>
      </c>
      <c r="K1174" s="6">
        <f t="shared" si="159"/>
        <v>769.5</v>
      </c>
      <c r="L1174" s="21">
        <v>22</v>
      </c>
      <c r="M1174" s="21">
        <v>25</v>
      </c>
      <c r="N1174" s="21">
        <v>27</v>
      </c>
      <c r="O1174" s="21">
        <v>29</v>
      </c>
      <c r="P1174" s="21">
        <v>26</v>
      </c>
      <c r="Q1174" s="22">
        <v>70</v>
      </c>
      <c r="R1174" s="22">
        <v>86</v>
      </c>
      <c r="S1174" s="23">
        <f t="shared" si="160"/>
        <v>0.76399999999999579</v>
      </c>
      <c r="T1174" s="22">
        <v>27</v>
      </c>
      <c r="U1174" s="22">
        <v>15</v>
      </c>
      <c r="V1174" s="24">
        <v>2</v>
      </c>
      <c r="W1174" s="24" t="str">
        <f t="shared" si="161"/>
        <v>Brisa Suave</v>
      </c>
      <c r="X1174" s="24" t="s">
        <v>53</v>
      </c>
      <c r="Y1174" s="24">
        <f t="shared" si="162"/>
        <v>22.5</v>
      </c>
      <c r="Z1174" s="25">
        <v>0.66</v>
      </c>
      <c r="AA1174" s="25">
        <f t="shared" si="163"/>
        <v>0.64173100000000005</v>
      </c>
      <c r="AB1174" s="25">
        <f t="shared" si="164"/>
        <v>16.763999999999999</v>
      </c>
      <c r="AC1174" s="25">
        <v>16.3</v>
      </c>
      <c r="AD1174" s="26">
        <v>3</v>
      </c>
      <c r="AE1174" s="26" t="s">
        <v>94</v>
      </c>
      <c r="AN1174" s="98" t="s">
        <v>378</v>
      </c>
    </row>
    <row r="1175" spans="1:40">
      <c r="A1175" s="17">
        <v>43628</v>
      </c>
      <c r="B1175" s="18">
        <v>0.33333333333333298</v>
      </c>
      <c r="C1175" s="18">
        <v>0.625</v>
      </c>
      <c r="D1175" s="80"/>
      <c r="E1175" s="19">
        <v>20</v>
      </c>
      <c r="F1175" s="19">
        <v>14</v>
      </c>
      <c r="G1175" s="5">
        <f>INDEX('Carta Psicrométrica'!B$3:AO$49,MATCH(datos!F1175,'Carta Psicrométrica'!A$3:A$49,0),MATCH(datos!E1175,'Carta Psicrométrica'!B$2:AO$2,0))</f>
        <v>0</v>
      </c>
      <c r="H1175" s="20">
        <v>32</v>
      </c>
      <c r="I1175" s="20">
        <v>17</v>
      </c>
      <c r="J1175" s="6">
        <v>1026</v>
      </c>
      <c r="K1175" s="6">
        <f t="shared" si="159"/>
        <v>769.5</v>
      </c>
      <c r="L1175" s="21">
        <v>25</v>
      </c>
      <c r="M1175" s="21">
        <v>26</v>
      </c>
      <c r="N1175" s="21">
        <v>28</v>
      </c>
      <c r="O1175" s="21">
        <v>27</v>
      </c>
      <c r="P1175" s="21">
        <v>26</v>
      </c>
      <c r="Q1175" s="22">
        <v>86</v>
      </c>
      <c r="R1175" s="22">
        <v>80</v>
      </c>
      <c r="S1175" s="23">
        <f t="shared" si="160"/>
        <v>6</v>
      </c>
      <c r="T1175" s="22">
        <v>34</v>
      </c>
      <c r="U1175" s="22">
        <v>14</v>
      </c>
      <c r="V1175" s="24">
        <v>5</v>
      </c>
      <c r="W1175" s="24" t="str">
        <f t="shared" si="161"/>
        <v>Brisa Fresca</v>
      </c>
      <c r="X1175" s="24" t="s">
        <v>53</v>
      </c>
      <c r="Y1175" s="24">
        <f t="shared" si="162"/>
        <v>22.5</v>
      </c>
      <c r="Z1175" s="25">
        <v>0</v>
      </c>
      <c r="AA1175" s="25">
        <v>0</v>
      </c>
      <c r="AB1175" s="25">
        <f t="shared" si="164"/>
        <v>0</v>
      </c>
      <c r="AC1175" s="25">
        <v>0</v>
      </c>
      <c r="AD1175" s="26">
        <v>0</v>
      </c>
      <c r="AN1175" s="98" t="s">
        <v>378</v>
      </c>
    </row>
    <row r="1176" spans="1:40">
      <c r="A1176" s="17">
        <v>43629</v>
      </c>
      <c r="B1176" s="18">
        <v>0.33333333333333298</v>
      </c>
      <c r="C1176" s="18">
        <v>0.625</v>
      </c>
      <c r="D1176" s="80"/>
      <c r="E1176" s="19">
        <v>21</v>
      </c>
      <c r="F1176" s="19">
        <v>26</v>
      </c>
      <c r="G1176" s="5">
        <f>INDEX('Carta Psicrométrica'!B$3:AO$49,MATCH(datos!F1176,'Carta Psicrométrica'!A$3:A$49,0),MATCH(datos!E1176,'Carta Psicrométrica'!B$2:AO$2,0))</f>
        <v>0</v>
      </c>
      <c r="H1176" s="20">
        <v>30</v>
      </c>
      <c r="I1176" s="20">
        <v>22</v>
      </c>
      <c r="J1176" s="6">
        <v>1024</v>
      </c>
      <c r="K1176" s="6">
        <f t="shared" si="159"/>
        <v>768</v>
      </c>
      <c r="L1176" s="21">
        <v>27</v>
      </c>
      <c r="M1176" s="21">
        <v>28</v>
      </c>
      <c r="N1176" s="21">
        <v>29</v>
      </c>
      <c r="O1176" s="21">
        <v>28</v>
      </c>
      <c r="P1176" s="21">
        <v>26</v>
      </c>
      <c r="Q1176" s="22">
        <v>80</v>
      </c>
      <c r="R1176" s="22">
        <v>70</v>
      </c>
      <c r="S1176" s="23">
        <f t="shared" si="160"/>
        <v>10</v>
      </c>
      <c r="T1176" s="22">
        <v>35</v>
      </c>
      <c r="U1176" s="22">
        <v>22</v>
      </c>
      <c r="V1176" s="24">
        <v>5</v>
      </c>
      <c r="W1176" s="24" t="str">
        <f t="shared" si="161"/>
        <v>Brisa Fresca</v>
      </c>
      <c r="X1176" s="24" t="s">
        <v>59</v>
      </c>
      <c r="Y1176" s="24">
        <f t="shared" si="162"/>
        <v>45</v>
      </c>
      <c r="Z1176" s="25">
        <v>0</v>
      </c>
      <c r="AA1176" s="25">
        <f t="shared" si="163"/>
        <v>0</v>
      </c>
      <c r="AB1176" s="25">
        <f t="shared" si="164"/>
        <v>0</v>
      </c>
      <c r="AC1176" s="25">
        <v>0</v>
      </c>
      <c r="AD1176" s="26">
        <v>0</v>
      </c>
    </row>
    <row r="1177" spans="1:40">
      <c r="A1177" s="17">
        <v>43630</v>
      </c>
      <c r="B1177" s="18">
        <v>0.33333333333333298</v>
      </c>
      <c r="C1177" s="18">
        <v>0.625</v>
      </c>
      <c r="D1177" s="80"/>
      <c r="E1177" s="19">
        <v>21</v>
      </c>
      <c r="F1177" s="19">
        <v>26</v>
      </c>
      <c r="G1177" s="5">
        <f>INDEX('Carta Psicrométrica'!B$3:AO$49,MATCH(datos!F1177,'Carta Psicrométrica'!A$3:A$49,0),MATCH(datos!E1177,'Carta Psicrométrica'!B$2:AO$2,0))</f>
        <v>0</v>
      </c>
      <c r="H1177" s="20">
        <v>41</v>
      </c>
      <c r="I1177" s="20">
        <v>22</v>
      </c>
      <c r="J1177" s="6">
        <v>1022</v>
      </c>
      <c r="K1177" s="6">
        <v>767</v>
      </c>
      <c r="L1177" s="21">
        <v>28</v>
      </c>
      <c r="M1177" s="21">
        <v>29</v>
      </c>
      <c r="N1177" s="21">
        <v>30</v>
      </c>
      <c r="O1177" s="21">
        <v>27</v>
      </c>
      <c r="P1177" s="21">
        <v>26</v>
      </c>
      <c r="Q1177" s="22">
        <v>70</v>
      </c>
      <c r="R1177" s="22">
        <v>63</v>
      </c>
      <c r="S1177" s="23">
        <f t="shared" si="160"/>
        <v>7</v>
      </c>
      <c r="T1177" s="22">
        <v>36</v>
      </c>
      <c r="U1177" s="22">
        <v>14</v>
      </c>
      <c r="V1177" s="24">
        <v>2</v>
      </c>
      <c r="W1177" s="24" t="str">
        <f t="shared" si="161"/>
        <v>Brisa Suave</v>
      </c>
      <c r="X1177" s="24" t="s">
        <v>51</v>
      </c>
      <c r="Y1177" s="24">
        <f t="shared" si="162"/>
        <v>90</v>
      </c>
      <c r="Z1177" s="25">
        <v>0</v>
      </c>
      <c r="AA1177" s="25">
        <f t="shared" si="163"/>
        <v>0</v>
      </c>
      <c r="AB1177" s="25">
        <f t="shared" si="164"/>
        <v>0</v>
      </c>
      <c r="AC1177" s="25">
        <v>0</v>
      </c>
      <c r="AD1177" s="26">
        <v>5</v>
      </c>
      <c r="AE1177" s="26" t="s">
        <v>102</v>
      </c>
      <c r="AN1177" s="98" t="s">
        <v>379</v>
      </c>
    </row>
    <row r="1178" spans="1:40">
      <c r="A1178" s="17">
        <v>43631</v>
      </c>
      <c r="B1178" s="18">
        <v>0.33333333333333298</v>
      </c>
      <c r="C1178" s="18">
        <v>0.625</v>
      </c>
      <c r="D1178" s="80"/>
      <c r="G1178" s="5" t="e">
        <f>INDEX('Carta Psicrométrica'!B$3:AO$49,MATCH(datos!F1178,'Carta Psicrométrica'!A$3:A$49,0),MATCH(datos!E1178,'Carta Psicrométrica'!B$2:AO$2,0))</f>
        <v>#N/A</v>
      </c>
      <c r="K1178" s="6">
        <f t="shared" si="159"/>
        <v>0</v>
      </c>
      <c r="S1178" s="23">
        <f t="shared" si="160"/>
        <v>0</v>
      </c>
      <c r="W1178" s="24" t="str">
        <f t="shared" si="161"/>
        <v>Calma</v>
      </c>
      <c r="Y1178" s="24" t="str">
        <f t="shared" si="162"/>
        <v>N/A</v>
      </c>
      <c r="AA1178" s="25">
        <f t="shared" si="163"/>
        <v>0</v>
      </c>
      <c r="AB1178" s="25">
        <f t="shared" si="164"/>
        <v>0</v>
      </c>
    </row>
    <row r="1179" spans="1:40">
      <c r="A1179" s="17">
        <v>43632</v>
      </c>
      <c r="B1179" s="18">
        <v>0.33333333333333298</v>
      </c>
      <c r="C1179" s="18">
        <v>0.625</v>
      </c>
      <c r="D1179" s="80"/>
      <c r="G1179" s="5" t="e">
        <f>INDEX('Carta Psicrométrica'!B$3:AO$49,MATCH(datos!F1179,'Carta Psicrométrica'!A$3:A$49,0),MATCH(datos!E1179,'Carta Psicrométrica'!B$2:AO$2,0))</f>
        <v>#N/A</v>
      </c>
      <c r="K1179" s="6">
        <f t="shared" si="159"/>
        <v>0</v>
      </c>
      <c r="S1179" s="23">
        <f t="shared" si="160"/>
        <v>0</v>
      </c>
      <c r="W1179" s="24" t="str">
        <f t="shared" si="161"/>
        <v>Calma</v>
      </c>
      <c r="Y1179" s="24" t="str">
        <f t="shared" si="162"/>
        <v>N/A</v>
      </c>
      <c r="AA1179" s="25">
        <f t="shared" si="163"/>
        <v>0</v>
      </c>
      <c r="AB1179" s="25">
        <f t="shared" si="164"/>
        <v>0</v>
      </c>
    </row>
    <row r="1180" spans="1:40">
      <c r="A1180" s="17">
        <v>43633</v>
      </c>
      <c r="B1180" s="18">
        <v>0.33333333333333298</v>
      </c>
      <c r="C1180" s="18">
        <v>0.625</v>
      </c>
      <c r="D1180" s="80">
        <v>22</v>
      </c>
      <c r="E1180" s="19">
        <v>18</v>
      </c>
      <c r="F1180" s="19">
        <v>22</v>
      </c>
      <c r="G1180" s="5">
        <f>INDEX('Carta Psicrométrica'!B$3:AO$49,MATCH(datos!F1180,'Carta Psicrométrica'!A$3:A$49,0),MATCH(datos!E1180,'Carta Psicrométrica'!B$2:AO$2,0))</f>
        <v>0</v>
      </c>
      <c r="H1180" s="20">
        <v>39</v>
      </c>
      <c r="I1180" s="20">
        <v>22</v>
      </c>
      <c r="J1180" s="6">
        <v>1022</v>
      </c>
      <c r="K1180" s="6">
        <f t="shared" si="159"/>
        <v>766.5</v>
      </c>
      <c r="L1180" s="21">
        <v>30</v>
      </c>
      <c r="M1180" s="21">
        <v>31</v>
      </c>
      <c r="N1180" s="21">
        <v>32</v>
      </c>
      <c r="O1180" s="21">
        <v>28</v>
      </c>
      <c r="P1180" s="21">
        <v>26</v>
      </c>
      <c r="Q1180" s="22">
        <v>63</v>
      </c>
      <c r="R1180" s="22">
        <v>26</v>
      </c>
      <c r="S1180" s="23">
        <f t="shared" si="160"/>
        <v>37</v>
      </c>
      <c r="T1180" s="22">
        <v>39</v>
      </c>
      <c r="U1180" s="22">
        <v>18</v>
      </c>
      <c r="V1180" s="24">
        <v>0</v>
      </c>
      <c r="W1180" s="24" t="str">
        <f t="shared" si="161"/>
        <v>Calma</v>
      </c>
      <c r="X1180" s="24" t="s">
        <v>47</v>
      </c>
      <c r="Y1180" s="24">
        <f t="shared" si="162"/>
        <v>315</v>
      </c>
      <c r="Z1180" s="25">
        <v>0</v>
      </c>
      <c r="AA1180" s="25">
        <f t="shared" si="163"/>
        <v>0</v>
      </c>
      <c r="AB1180" s="25">
        <f t="shared" si="164"/>
        <v>0</v>
      </c>
      <c r="AC1180" s="25">
        <v>0</v>
      </c>
      <c r="AD1180" s="26">
        <v>2</v>
      </c>
      <c r="AE1180" s="26" t="s">
        <v>96</v>
      </c>
      <c r="AN1180" s="98" t="s">
        <v>379</v>
      </c>
    </row>
    <row r="1181" spans="1:40">
      <c r="A1181" s="17">
        <v>43634</v>
      </c>
      <c r="B1181" s="18">
        <v>0.33333333333333298</v>
      </c>
      <c r="C1181" s="18">
        <v>0.625</v>
      </c>
      <c r="D1181" s="80">
        <v>22</v>
      </c>
      <c r="E1181" s="19">
        <v>19</v>
      </c>
      <c r="F1181" s="19">
        <v>22</v>
      </c>
      <c r="G1181" s="5">
        <f>INDEX('Carta Psicrométrica'!B$3:AO$49,MATCH(datos!F1181,'Carta Psicrométrica'!A$3:A$49,0),MATCH(datos!E1181,'Carta Psicrométrica'!B$2:AO$2,0))</f>
        <v>0</v>
      </c>
      <c r="H1181" s="20">
        <v>39</v>
      </c>
      <c r="I1181" s="20">
        <v>21</v>
      </c>
      <c r="J1181" s="6">
        <v>1022</v>
      </c>
      <c r="K1181" s="6">
        <f t="shared" si="159"/>
        <v>766.5</v>
      </c>
      <c r="L1181" s="21">
        <v>29</v>
      </c>
      <c r="M1181" s="21">
        <v>30</v>
      </c>
      <c r="N1181" s="21">
        <v>31</v>
      </c>
      <c r="O1181" s="21">
        <v>29</v>
      </c>
      <c r="P1181" s="21">
        <v>27</v>
      </c>
      <c r="Q1181" s="22">
        <v>131</v>
      </c>
      <c r="R1181" s="22">
        <v>118</v>
      </c>
      <c r="S1181" s="23">
        <f t="shared" si="160"/>
        <v>13</v>
      </c>
      <c r="T1181" s="22">
        <v>36</v>
      </c>
      <c r="U1181" s="22">
        <v>19</v>
      </c>
      <c r="V1181" s="24">
        <v>2</v>
      </c>
      <c r="W1181" s="24" t="str">
        <f t="shared" si="161"/>
        <v>Brisa Suave</v>
      </c>
      <c r="X1181" s="24" t="s">
        <v>58</v>
      </c>
      <c r="Y1181" s="24">
        <f t="shared" si="162"/>
        <v>270</v>
      </c>
      <c r="Z1181" s="25">
        <v>0</v>
      </c>
      <c r="AA1181" s="25">
        <f t="shared" si="163"/>
        <v>0</v>
      </c>
      <c r="AB1181" s="25">
        <f t="shared" si="164"/>
        <v>0</v>
      </c>
      <c r="AC1181" s="25">
        <v>0</v>
      </c>
      <c r="AD1181" s="26">
        <v>0</v>
      </c>
      <c r="AN1181" s="98" t="s">
        <v>379</v>
      </c>
    </row>
    <row r="1182" spans="1:40">
      <c r="A1182" s="17">
        <v>43635</v>
      </c>
      <c r="B1182" s="18">
        <v>0.33333333333333298</v>
      </c>
      <c r="C1182" s="18">
        <v>0.625</v>
      </c>
      <c r="D1182" s="80">
        <v>27</v>
      </c>
      <c r="E1182" s="19">
        <v>17</v>
      </c>
      <c r="F1182" s="19">
        <v>27</v>
      </c>
      <c r="G1182" s="5">
        <f>INDEX('Carta Psicrométrica'!B$3:AO$49,MATCH(datos!F1182,'Carta Psicrométrica'!A$3:A$49,0),MATCH(datos!E1182,'Carta Psicrométrica'!B$2:AO$2,0))</f>
        <v>0</v>
      </c>
      <c r="H1182" s="20">
        <v>38</v>
      </c>
      <c r="I1182" s="20">
        <v>24</v>
      </c>
      <c r="J1182" s="6">
        <v>1021</v>
      </c>
      <c r="K1182" s="6">
        <f t="shared" si="159"/>
        <v>765.75</v>
      </c>
      <c r="L1182" s="21">
        <v>30</v>
      </c>
      <c r="M1182" s="21">
        <v>31</v>
      </c>
      <c r="N1182" s="21">
        <v>32</v>
      </c>
      <c r="O1182" s="21">
        <v>30</v>
      </c>
      <c r="P1182" s="21">
        <v>26</v>
      </c>
      <c r="Q1182" s="22">
        <v>118</v>
      </c>
      <c r="R1182" s="22">
        <v>105</v>
      </c>
      <c r="S1182" s="23">
        <f t="shared" si="160"/>
        <v>13</v>
      </c>
      <c r="T1182" s="22">
        <v>34</v>
      </c>
      <c r="U1182" s="22">
        <v>20</v>
      </c>
      <c r="V1182" s="24">
        <v>1</v>
      </c>
      <c r="W1182" s="24" t="str">
        <f t="shared" si="161"/>
        <v>Ventolina</v>
      </c>
      <c r="X1182" s="24" t="s">
        <v>60</v>
      </c>
      <c r="Y1182" s="24">
        <f t="shared" si="162"/>
        <v>292.5</v>
      </c>
      <c r="Z1182" s="25">
        <v>0</v>
      </c>
      <c r="AA1182" s="25">
        <f t="shared" si="163"/>
        <v>0</v>
      </c>
      <c r="AB1182" s="25">
        <f t="shared" si="164"/>
        <v>0</v>
      </c>
      <c r="AC1182" s="25">
        <v>0</v>
      </c>
      <c r="AD1182" s="26">
        <v>2</v>
      </c>
      <c r="AE1182" s="26" t="s">
        <v>70</v>
      </c>
      <c r="AN1182" s="98" t="s">
        <v>379</v>
      </c>
    </row>
    <row r="1183" spans="1:40">
      <c r="A1183" s="17">
        <v>43636</v>
      </c>
      <c r="B1183" s="18">
        <v>0.33333333333333298</v>
      </c>
      <c r="C1183" s="18">
        <v>0.625</v>
      </c>
      <c r="D1183" s="80">
        <v>27</v>
      </c>
      <c r="E1183" s="19">
        <v>16</v>
      </c>
      <c r="F1183" s="19">
        <v>27</v>
      </c>
      <c r="G1183" s="5">
        <f>INDEX('Carta Psicrométrica'!B$3:AO$49,MATCH(datos!F1183,'Carta Psicrométrica'!A$3:A$49,0),MATCH(datos!E1183,'Carta Psicrométrica'!B$2:AO$2,0))</f>
        <v>1</v>
      </c>
      <c r="H1183" s="20">
        <v>39</v>
      </c>
      <c r="I1183" s="20">
        <v>26</v>
      </c>
      <c r="J1183" s="6">
        <v>1022</v>
      </c>
      <c r="K1183" s="6">
        <f t="shared" si="159"/>
        <v>766.5</v>
      </c>
      <c r="L1183" s="21">
        <v>31</v>
      </c>
      <c r="M1183" s="21">
        <v>32</v>
      </c>
      <c r="N1183" s="21">
        <v>33</v>
      </c>
      <c r="O1183" s="21">
        <v>29</v>
      </c>
      <c r="P1183" s="21">
        <v>26</v>
      </c>
      <c r="Q1183" s="22">
        <v>105</v>
      </c>
      <c r="R1183" s="22">
        <v>90</v>
      </c>
      <c r="S1183" s="23">
        <f t="shared" si="160"/>
        <v>15</v>
      </c>
      <c r="T1183" s="22">
        <v>32</v>
      </c>
      <c r="U1183" s="22">
        <v>18</v>
      </c>
      <c r="V1183" s="24">
        <v>3</v>
      </c>
      <c r="W1183" s="24" t="str">
        <f t="shared" si="161"/>
        <v>Brisa Leve</v>
      </c>
      <c r="X1183" s="24" t="s">
        <v>58</v>
      </c>
      <c r="Y1183" s="24">
        <f t="shared" si="162"/>
        <v>270</v>
      </c>
      <c r="Z1183" s="25">
        <v>0</v>
      </c>
      <c r="AA1183" s="25">
        <f t="shared" si="163"/>
        <v>0</v>
      </c>
      <c r="AB1183" s="25">
        <f t="shared" si="164"/>
        <v>0</v>
      </c>
      <c r="AC1183" s="25">
        <v>0</v>
      </c>
      <c r="AD1183" s="26">
        <v>0</v>
      </c>
      <c r="AN1183" s="98" t="s">
        <v>379</v>
      </c>
    </row>
    <row r="1184" spans="1:40">
      <c r="A1184" s="17">
        <v>43637</v>
      </c>
      <c r="B1184" s="18">
        <v>0.33333333333333298</v>
      </c>
      <c r="C1184" s="18">
        <v>0.625</v>
      </c>
      <c r="D1184" s="80">
        <v>28</v>
      </c>
      <c r="E1184" s="19">
        <v>18</v>
      </c>
      <c r="F1184" s="19">
        <v>28</v>
      </c>
      <c r="G1184" s="5">
        <f>INDEX('Carta Psicrométrica'!B$3:AO$49,MATCH(datos!F1184,'Carta Psicrométrica'!A$3:A$49,0),MATCH(datos!E1184,'Carta Psicrométrica'!B$2:AO$2,0))</f>
        <v>0</v>
      </c>
      <c r="H1184" s="20">
        <v>40</v>
      </c>
      <c r="I1184" s="20">
        <v>24</v>
      </c>
      <c r="J1184" s="6">
        <v>1020</v>
      </c>
      <c r="K1184" s="6">
        <f t="shared" si="159"/>
        <v>765</v>
      </c>
      <c r="L1184" s="21">
        <v>30</v>
      </c>
      <c r="M1184" s="21">
        <v>31</v>
      </c>
      <c r="N1184" s="21">
        <v>32</v>
      </c>
      <c r="O1184" s="21">
        <v>30</v>
      </c>
      <c r="P1184" s="21">
        <v>26</v>
      </c>
      <c r="Q1184" s="22">
        <v>90</v>
      </c>
      <c r="R1184" s="22">
        <v>74</v>
      </c>
      <c r="S1184" s="23">
        <f t="shared" si="160"/>
        <v>16</v>
      </c>
      <c r="T1184" s="22">
        <v>32</v>
      </c>
      <c r="U1184" s="22">
        <v>20</v>
      </c>
      <c r="V1184" s="24">
        <v>4</v>
      </c>
      <c r="W1184" s="24" t="str">
        <f t="shared" si="161"/>
        <v>Brisa Moderada</v>
      </c>
      <c r="X1184" s="24" t="s">
        <v>49</v>
      </c>
      <c r="Y1184" s="24">
        <f t="shared" si="162"/>
        <v>247.5</v>
      </c>
      <c r="Z1184" s="25">
        <v>0</v>
      </c>
      <c r="AA1184" s="25">
        <f t="shared" si="163"/>
        <v>0</v>
      </c>
      <c r="AB1184" s="25">
        <f t="shared" si="164"/>
        <v>0</v>
      </c>
      <c r="AC1184" s="25">
        <v>0</v>
      </c>
      <c r="AD1184" s="26">
        <v>0</v>
      </c>
      <c r="AN1184" s="98" t="s">
        <v>379</v>
      </c>
    </row>
    <row r="1185" spans="1:40">
      <c r="A1185" s="17">
        <v>43638</v>
      </c>
      <c r="B1185" s="18">
        <v>0.33333333333333298</v>
      </c>
      <c r="C1185" s="18">
        <v>0.625</v>
      </c>
      <c r="D1185" s="80"/>
      <c r="E1185" s="19">
        <v>17</v>
      </c>
      <c r="F1185" s="19">
        <v>27</v>
      </c>
      <c r="G1185" s="5">
        <f>INDEX('Carta Psicrométrica'!B$3:AO$49,MATCH(datos!F1185,'Carta Psicrométrica'!A$3:A$49,0),MATCH(datos!E1185,'Carta Psicrométrica'!B$2:AO$2,0))</f>
        <v>0</v>
      </c>
      <c r="H1185" s="20">
        <v>40</v>
      </c>
      <c r="I1185" s="20">
        <v>33</v>
      </c>
      <c r="J1185" s="6">
        <v>1020</v>
      </c>
      <c r="K1185" s="6">
        <f t="shared" si="159"/>
        <v>765</v>
      </c>
      <c r="L1185" s="21">
        <v>30</v>
      </c>
      <c r="M1185" s="21">
        <v>32</v>
      </c>
      <c r="N1185" s="21">
        <v>32</v>
      </c>
      <c r="O1185" s="21">
        <v>30</v>
      </c>
      <c r="P1185" s="21">
        <v>32</v>
      </c>
      <c r="Q1185" s="22">
        <v>74</v>
      </c>
      <c r="R1185" s="22">
        <v>62</v>
      </c>
      <c r="S1185" s="23">
        <f t="shared" si="160"/>
        <v>12</v>
      </c>
      <c r="T1185" s="22">
        <v>35</v>
      </c>
      <c r="U1185" s="22">
        <v>25</v>
      </c>
      <c r="V1185" s="24">
        <v>0</v>
      </c>
      <c r="W1185" s="24" t="str">
        <f t="shared" si="161"/>
        <v>Calma</v>
      </c>
      <c r="X1185" s="24" t="s">
        <v>58</v>
      </c>
      <c r="Y1185" s="24">
        <f t="shared" si="162"/>
        <v>270</v>
      </c>
      <c r="Z1185" s="25">
        <v>0</v>
      </c>
      <c r="AA1185" s="25">
        <f t="shared" si="163"/>
        <v>0</v>
      </c>
      <c r="AB1185" s="25">
        <f t="shared" si="164"/>
        <v>0</v>
      </c>
      <c r="AC1185" s="25">
        <v>0</v>
      </c>
      <c r="AD1185" s="26">
        <v>0</v>
      </c>
      <c r="AN1185" s="98" t="s">
        <v>302</v>
      </c>
    </row>
    <row r="1186" spans="1:40">
      <c r="A1186" s="17">
        <v>43639</v>
      </c>
      <c r="B1186" s="18">
        <v>0.33333333333333298</v>
      </c>
      <c r="C1186" s="18">
        <v>0.625</v>
      </c>
      <c r="D1186" s="80"/>
      <c r="E1186" s="19">
        <v>17</v>
      </c>
      <c r="F1186" s="19">
        <v>25</v>
      </c>
      <c r="G1186" s="5">
        <f>INDEX('Carta Psicrométrica'!B$3:AO$49,MATCH(datos!F1186,'Carta Psicrométrica'!A$3:A$49,0),MATCH(datos!E1186,'Carta Psicrométrica'!B$2:AO$2,0))</f>
        <v>0</v>
      </c>
      <c r="H1186" s="20">
        <v>37</v>
      </c>
      <c r="I1186" s="20">
        <v>24</v>
      </c>
      <c r="J1186" s="6">
        <v>1020</v>
      </c>
      <c r="K1186" s="6">
        <f t="shared" si="159"/>
        <v>765</v>
      </c>
      <c r="L1186" s="21">
        <v>30</v>
      </c>
      <c r="M1186" s="21">
        <v>32</v>
      </c>
      <c r="N1186" s="21">
        <v>32</v>
      </c>
      <c r="O1186" s="21">
        <v>31</v>
      </c>
      <c r="P1186" s="21">
        <v>26</v>
      </c>
      <c r="Q1186" s="22">
        <v>62</v>
      </c>
      <c r="R1186" s="22">
        <v>46</v>
      </c>
      <c r="S1186" s="23">
        <f t="shared" si="160"/>
        <v>16</v>
      </c>
      <c r="T1186" s="22">
        <v>37</v>
      </c>
      <c r="U1186" s="22">
        <v>20</v>
      </c>
      <c r="V1186" s="24">
        <v>0</v>
      </c>
      <c r="W1186" s="24" t="str">
        <f t="shared" si="161"/>
        <v>Calma</v>
      </c>
      <c r="X1186" s="24" t="s">
        <v>60</v>
      </c>
      <c r="Y1186" s="24">
        <f t="shared" si="162"/>
        <v>292.5</v>
      </c>
      <c r="Z1186" s="25">
        <v>0</v>
      </c>
      <c r="AA1186" s="25">
        <f t="shared" si="163"/>
        <v>0</v>
      </c>
      <c r="AB1186" s="25">
        <f t="shared" si="164"/>
        <v>0</v>
      </c>
      <c r="AC1186" s="25">
        <v>0</v>
      </c>
      <c r="AD1186" s="26">
        <v>0</v>
      </c>
      <c r="AN1186" s="98" t="s">
        <v>302</v>
      </c>
    </row>
    <row r="1187" spans="1:40">
      <c r="A1187" s="17">
        <v>43640</v>
      </c>
      <c r="B1187" s="18">
        <v>0.33333333333333298</v>
      </c>
      <c r="C1187" s="18">
        <v>0.625</v>
      </c>
      <c r="D1187" s="80"/>
      <c r="E1187" s="19">
        <v>15</v>
      </c>
      <c r="F1187" s="19">
        <v>25</v>
      </c>
      <c r="G1187" s="5">
        <f>INDEX('Carta Psicrométrica'!B$3:AO$49,MATCH(datos!F1187,'Carta Psicrométrica'!A$3:A$49,0),MATCH(datos!E1187,'Carta Psicrométrica'!B$2:AO$2,0))</f>
        <v>1</v>
      </c>
      <c r="H1187" s="20">
        <v>37</v>
      </c>
      <c r="I1187" s="20">
        <v>20</v>
      </c>
      <c r="J1187" s="6">
        <v>1020</v>
      </c>
      <c r="K1187" s="6">
        <f t="shared" si="159"/>
        <v>765</v>
      </c>
      <c r="L1187" s="21">
        <v>30</v>
      </c>
      <c r="M1187" s="21">
        <v>30</v>
      </c>
      <c r="N1187" s="21">
        <v>33</v>
      </c>
      <c r="O1187" s="21">
        <v>30</v>
      </c>
      <c r="P1187" s="21">
        <v>33</v>
      </c>
      <c r="Q1187" s="22">
        <v>46</v>
      </c>
      <c r="R1187" s="22">
        <v>36</v>
      </c>
      <c r="S1187" s="23">
        <f t="shared" si="160"/>
        <v>10</v>
      </c>
      <c r="T1187" s="22">
        <v>39</v>
      </c>
      <c r="U1187" s="22">
        <v>15</v>
      </c>
      <c r="V1187" s="24">
        <v>1</v>
      </c>
      <c r="W1187" s="24" t="str">
        <f t="shared" si="161"/>
        <v>Ventolina</v>
      </c>
      <c r="X1187" s="24" t="s">
        <v>60</v>
      </c>
      <c r="Y1187" s="24">
        <f t="shared" si="162"/>
        <v>292.5</v>
      </c>
      <c r="Z1187" s="25">
        <v>0</v>
      </c>
      <c r="AA1187" s="25">
        <f t="shared" si="163"/>
        <v>0</v>
      </c>
      <c r="AB1187" s="25">
        <f t="shared" si="164"/>
        <v>0</v>
      </c>
      <c r="AC1187" s="25">
        <v>0</v>
      </c>
      <c r="AD1187" s="26">
        <v>0</v>
      </c>
      <c r="AN1187" s="98" t="s">
        <v>302</v>
      </c>
    </row>
    <row r="1188" spans="1:40">
      <c r="A1188" s="17">
        <v>43641</v>
      </c>
      <c r="B1188" s="18">
        <v>0.33333333333333298</v>
      </c>
      <c r="C1188" s="18">
        <v>0.625</v>
      </c>
      <c r="D1188" s="80"/>
      <c r="E1188" s="19">
        <v>17</v>
      </c>
      <c r="F1188" s="19">
        <v>25</v>
      </c>
      <c r="G1188" s="5">
        <f>INDEX('Carta Psicrométrica'!B$3:AO$49,MATCH(datos!F1188,'Carta Psicrométrica'!A$3:A$49,0),MATCH(datos!E1188,'Carta Psicrométrica'!B$2:AO$2,0))</f>
        <v>0</v>
      </c>
      <c r="H1188" s="20">
        <v>40</v>
      </c>
      <c r="I1188" s="20">
        <v>20</v>
      </c>
      <c r="J1188" s="6">
        <v>1020</v>
      </c>
      <c r="K1188" s="6">
        <f t="shared" si="159"/>
        <v>765</v>
      </c>
      <c r="L1188" s="21">
        <v>30</v>
      </c>
      <c r="M1188" s="21">
        <v>31</v>
      </c>
      <c r="N1188" s="21">
        <v>33</v>
      </c>
      <c r="O1188" s="21">
        <v>30</v>
      </c>
      <c r="P1188" s="21">
        <v>27</v>
      </c>
      <c r="Q1188" s="22">
        <v>36</v>
      </c>
      <c r="R1188" s="22">
        <v>24</v>
      </c>
      <c r="S1188" s="23">
        <f t="shared" si="160"/>
        <v>12</v>
      </c>
      <c r="T1188" s="22">
        <v>40</v>
      </c>
      <c r="U1188" s="22">
        <v>18</v>
      </c>
      <c r="V1188" s="24">
        <v>0</v>
      </c>
      <c r="W1188" s="24" t="str">
        <f t="shared" si="161"/>
        <v>Calma</v>
      </c>
      <c r="X1188" s="24" t="s">
        <v>49</v>
      </c>
      <c r="Y1188" s="24">
        <f t="shared" si="162"/>
        <v>247.5</v>
      </c>
      <c r="Z1188" s="25">
        <v>0</v>
      </c>
      <c r="AA1188" s="25">
        <f t="shared" si="163"/>
        <v>0</v>
      </c>
      <c r="AB1188" s="25">
        <f t="shared" si="164"/>
        <v>0</v>
      </c>
      <c r="AC1188" s="25">
        <v>0</v>
      </c>
      <c r="AD1188" s="26">
        <v>0</v>
      </c>
      <c r="AN1188" s="98" t="s">
        <v>302</v>
      </c>
    </row>
    <row r="1189" spans="1:40">
      <c r="A1189" s="17">
        <v>43642</v>
      </c>
      <c r="B1189" s="18">
        <v>0.33333333333333298</v>
      </c>
      <c r="C1189" s="18">
        <v>0.625</v>
      </c>
      <c r="D1189" s="80"/>
      <c r="E1189" s="19">
        <v>20</v>
      </c>
      <c r="F1189" s="19">
        <v>27</v>
      </c>
      <c r="G1189" s="5">
        <f>INDEX('Carta Psicrométrica'!B$3:AO$49,MATCH(datos!F1189,'Carta Psicrométrica'!A$3:A$49,0),MATCH(datos!E1189,'Carta Psicrométrica'!B$2:AO$2,0))</f>
        <v>0</v>
      </c>
      <c r="H1189" s="20">
        <v>40</v>
      </c>
      <c r="I1189" s="20">
        <v>24</v>
      </c>
      <c r="J1189" s="6">
        <v>1020</v>
      </c>
      <c r="K1189" s="6">
        <f t="shared" si="159"/>
        <v>765</v>
      </c>
      <c r="L1189" s="21">
        <v>31</v>
      </c>
      <c r="M1189" s="21">
        <v>32</v>
      </c>
      <c r="N1189" s="21">
        <v>33</v>
      </c>
      <c r="O1189" s="21">
        <v>31</v>
      </c>
      <c r="P1189" s="21">
        <v>32</v>
      </c>
      <c r="Q1189" s="22">
        <v>24</v>
      </c>
      <c r="R1189" s="22">
        <v>13</v>
      </c>
      <c r="S1189" s="23">
        <f t="shared" si="160"/>
        <v>11</v>
      </c>
      <c r="T1189" s="22">
        <v>41</v>
      </c>
      <c r="U1189" s="22">
        <v>18</v>
      </c>
      <c r="V1189" s="24">
        <v>0</v>
      </c>
      <c r="W1189" s="24" t="str">
        <f t="shared" si="161"/>
        <v>Calma</v>
      </c>
      <c r="X1189" s="24" t="s">
        <v>51</v>
      </c>
      <c r="Y1189" s="24">
        <f t="shared" si="162"/>
        <v>90</v>
      </c>
      <c r="Z1189" s="25">
        <v>0</v>
      </c>
      <c r="AA1189" s="25">
        <f t="shared" si="163"/>
        <v>0</v>
      </c>
      <c r="AB1189" s="25">
        <f t="shared" si="164"/>
        <v>0</v>
      </c>
      <c r="AD1189" s="26">
        <v>3</v>
      </c>
      <c r="AE1189" s="26" t="s">
        <v>70</v>
      </c>
      <c r="AN1189" s="98" t="s">
        <v>302</v>
      </c>
    </row>
    <row r="1190" spans="1:40">
      <c r="A1190" s="17">
        <v>43643</v>
      </c>
      <c r="B1190" s="18">
        <v>0.33333333333333298</v>
      </c>
      <c r="C1190" s="18">
        <v>0.625</v>
      </c>
      <c r="D1190" s="80"/>
      <c r="E1190" s="19">
        <v>24</v>
      </c>
      <c r="F1190" s="19">
        <v>30</v>
      </c>
      <c r="G1190" s="5">
        <f>INDEX('Carta Psicrométrica'!B$3:AO$49,MATCH(datos!F1190,'Carta Psicrométrica'!A$3:A$49,0),MATCH(datos!E1190,'Carta Psicrométrica'!B$2:AO$2,0))</f>
        <v>0</v>
      </c>
      <c r="H1190" s="20">
        <v>42</v>
      </c>
      <c r="I1190" s="20">
        <v>25</v>
      </c>
      <c r="J1190" s="6">
        <v>1020</v>
      </c>
      <c r="K1190" s="6">
        <f t="shared" si="159"/>
        <v>765</v>
      </c>
      <c r="L1190" s="21">
        <v>34</v>
      </c>
      <c r="M1190" s="21">
        <v>33</v>
      </c>
      <c r="N1190" s="21">
        <v>35</v>
      </c>
      <c r="O1190" s="21">
        <v>31</v>
      </c>
      <c r="P1190" s="21">
        <v>29</v>
      </c>
      <c r="Q1190" s="22">
        <v>13</v>
      </c>
      <c r="R1190" s="22">
        <v>3</v>
      </c>
      <c r="S1190" s="23">
        <f t="shared" si="160"/>
        <v>10</v>
      </c>
      <c r="T1190" s="22">
        <v>41</v>
      </c>
      <c r="U1190" s="22">
        <v>20</v>
      </c>
      <c r="V1190" s="24">
        <v>0</v>
      </c>
      <c r="W1190" s="24" t="str">
        <f t="shared" si="161"/>
        <v>Calma</v>
      </c>
      <c r="X1190" s="24" t="s">
        <v>65</v>
      </c>
      <c r="Y1190" s="24">
        <f t="shared" si="162"/>
        <v>135.5</v>
      </c>
      <c r="Z1190" s="25">
        <v>0</v>
      </c>
      <c r="AA1190" s="25">
        <f t="shared" si="163"/>
        <v>0</v>
      </c>
      <c r="AB1190" s="25">
        <f t="shared" si="164"/>
        <v>0</v>
      </c>
      <c r="AD1190" s="26">
        <v>0</v>
      </c>
      <c r="AN1190" s="98" t="s">
        <v>302</v>
      </c>
    </row>
    <row r="1191" spans="1:40">
      <c r="A1191" s="17">
        <v>43644</v>
      </c>
      <c r="B1191" s="18">
        <v>0.33333333333333298</v>
      </c>
      <c r="C1191" s="18">
        <v>0.625</v>
      </c>
      <c r="D1191" s="80"/>
      <c r="E1191" s="19">
        <v>22</v>
      </c>
      <c r="F1191" s="19">
        <v>27</v>
      </c>
      <c r="G1191" s="5">
        <f>INDEX('Carta Psicrométrica'!B$3:AO$49,MATCH(datos!F1191,'Carta Psicrométrica'!A$3:A$49,0),MATCH(datos!E1191,'Carta Psicrométrica'!B$2:AO$2,0))</f>
        <v>0</v>
      </c>
      <c r="H1191" s="20">
        <v>43</v>
      </c>
      <c r="I1191" s="20">
        <v>25</v>
      </c>
      <c r="J1191" s="6">
        <v>1021</v>
      </c>
      <c r="K1191" s="6">
        <f t="shared" si="159"/>
        <v>765.75</v>
      </c>
      <c r="L1191" s="21">
        <v>32</v>
      </c>
      <c r="M1191" s="21">
        <v>33</v>
      </c>
      <c r="N1191" s="21">
        <v>34</v>
      </c>
      <c r="O1191" s="21">
        <v>31</v>
      </c>
      <c r="P1191" s="21">
        <v>28</v>
      </c>
      <c r="Q1191" s="22">
        <v>3</v>
      </c>
      <c r="R1191" s="22">
        <v>0</v>
      </c>
      <c r="S1191" s="23">
        <f t="shared" si="160"/>
        <v>3</v>
      </c>
      <c r="T1191" s="22">
        <v>40</v>
      </c>
      <c r="U1191" s="22">
        <v>20</v>
      </c>
      <c r="V1191" s="24">
        <v>1</v>
      </c>
      <c r="W1191" s="24" t="str">
        <f t="shared" si="161"/>
        <v>Ventolina</v>
      </c>
      <c r="X1191" s="24" t="s">
        <v>59</v>
      </c>
      <c r="Y1191" s="24">
        <f t="shared" si="162"/>
        <v>45</v>
      </c>
      <c r="Z1191" s="25">
        <v>0</v>
      </c>
      <c r="AA1191" s="25">
        <f t="shared" si="163"/>
        <v>0</v>
      </c>
      <c r="AB1191" s="25">
        <f t="shared" si="164"/>
        <v>0</v>
      </c>
      <c r="AD1191" s="26">
        <v>8</v>
      </c>
      <c r="AE1191" s="26" t="s">
        <v>105</v>
      </c>
      <c r="AN1191" s="98" t="s">
        <v>302</v>
      </c>
    </row>
    <row r="1192" spans="1:40">
      <c r="A1192" s="17">
        <v>43645</v>
      </c>
      <c r="B1192" s="18">
        <v>0.33333333333333298</v>
      </c>
      <c r="C1192" s="18">
        <v>0.625</v>
      </c>
      <c r="D1192" s="80"/>
      <c r="E1192" s="19">
        <v>22</v>
      </c>
      <c r="F1192" s="19">
        <v>29</v>
      </c>
      <c r="G1192" s="5">
        <f>INDEX('Carta Psicrométrica'!B$3:AO$49,MATCH(datos!F1192,'Carta Psicrométrica'!A$3:A$49,0),MATCH(datos!E1192,'Carta Psicrométrica'!B$2:AO$2,0))</f>
        <v>0</v>
      </c>
      <c r="H1192" s="20">
        <v>41</v>
      </c>
      <c r="I1192" s="20">
        <v>25</v>
      </c>
      <c r="J1192" s="6">
        <v>1021</v>
      </c>
      <c r="K1192" s="6">
        <f t="shared" si="159"/>
        <v>765.75</v>
      </c>
      <c r="L1192" s="21">
        <v>34</v>
      </c>
      <c r="M1192" s="21">
        <v>34</v>
      </c>
      <c r="N1192" s="21">
        <v>34</v>
      </c>
      <c r="O1192" s="21">
        <v>32</v>
      </c>
      <c r="P1192" s="21">
        <v>28</v>
      </c>
      <c r="Q1192" s="22">
        <v>100</v>
      </c>
      <c r="R1192" s="22">
        <v>90</v>
      </c>
      <c r="S1192" s="23">
        <f t="shared" si="160"/>
        <v>10</v>
      </c>
      <c r="T1192" s="22">
        <v>41</v>
      </c>
      <c r="U1192" s="22">
        <v>20</v>
      </c>
      <c r="V1192" s="24">
        <v>0</v>
      </c>
      <c r="W1192" s="24" t="str">
        <f t="shared" si="161"/>
        <v>Calma</v>
      </c>
      <c r="X1192" s="24" t="s">
        <v>51</v>
      </c>
      <c r="Y1192" s="24">
        <f t="shared" si="162"/>
        <v>90</v>
      </c>
      <c r="Z1192" s="25">
        <v>0</v>
      </c>
      <c r="AA1192" s="25">
        <f t="shared" si="163"/>
        <v>0</v>
      </c>
      <c r="AB1192" s="25">
        <f t="shared" si="164"/>
        <v>0</v>
      </c>
      <c r="AD1192" s="26">
        <v>2</v>
      </c>
      <c r="AE1192" s="26" t="s">
        <v>103</v>
      </c>
      <c r="AN1192" s="98" t="s">
        <v>302</v>
      </c>
    </row>
    <row r="1193" spans="1:40">
      <c r="A1193" s="17">
        <v>43646</v>
      </c>
      <c r="B1193" s="18">
        <v>0.33333333333333298</v>
      </c>
      <c r="C1193" s="18">
        <v>0.625</v>
      </c>
      <c r="D1193" s="80"/>
      <c r="E1193" s="19">
        <v>23</v>
      </c>
      <c r="F1193" s="19">
        <v>27</v>
      </c>
      <c r="G1193" s="5">
        <f>INDEX('Carta Psicrométrica'!B$3:AO$49,MATCH(datos!F1193,'Carta Psicrométrica'!A$3:A$49,0),MATCH(datos!E1193,'Carta Psicrométrica'!B$2:AO$2,0))</f>
        <v>0</v>
      </c>
      <c r="H1193" s="20">
        <v>40</v>
      </c>
      <c r="I1193" s="20">
        <v>25</v>
      </c>
      <c r="J1193" s="6">
        <v>1021</v>
      </c>
      <c r="K1193" s="6">
        <f t="shared" si="159"/>
        <v>765.75</v>
      </c>
      <c r="L1193" s="21">
        <v>33</v>
      </c>
      <c r="M1193" s="21">
        <v>34</v>
      </c>
      <c r="N1193" s="21">
        <v>35</v>
      </c>
      <c r="O1193" s="21">
        <v>32</v>
      </c>
      <c r="P1193" s="21">
        <v>28</v>
      </c>
      <c r="Q1193" s="22">
        <v>90</v>
      </c>
      <c r="R1193" s="22">
        <v>80</v>
      </c>
      <c r="S1193" s="23">
        <f t="shared" si="160"/>
        <v>10</v>
      </c>
      <c r="T1193" s="22">
        <v>40</v>
      </c>
      <c r="U1193" s="22">
        <v>20</v>
      </c>
      <c r="V1193" s="24">
        <v>0</v>
      </c>
      <c r="W1193" s="24" t="str">
        <f t="shared" si="161"/>
        <v>Calma</v>
      </c>
      <c r="X1193" s="24" t="s">
        <v>51</v>
      </c>
      <c r="Y1193" s="24">
        <f t="shared" si="162"/>
        <v>90</v>
      </c>
      <c r="Z1193" s="25">
        <v>0</v>
      </c>
      <c r="AA1193" s="25">
        <f t="shared" si="163"/>
        <v>0</v>
      </c>
      <c r="AB1193" s="25">
        <f t="shared" si="164"/>
        <v>0</v>
      </c>
      <c r="AD1193" s="26">
        <v>0</v>
      </c>
      <c r="AN1193" s="98" t="s">
        <v>302</v>
      </c>
    </row>
    <row r="1194" spans="1:40">
      <c r="A1194" s="17">
        <v>43647</v>
      </c>
      <c r="B1194" s="18">
        <v>0.33333333333333298</v>
      </c>
      <c r="C1194" s="18">
        <v>0.625</v>
      </c>
      <c r="D1194" s="80"/>
      <c r="E1194" s="19">
        <v>21</v>
      </c>
      <c r="F1194" s="19">
        <v>28</v>
      </c>
      <c r="G1194" s="5">
        <f>INDEX('Carta Psicrométrica'!B$3:AO$49,MATCH(datos!F1194,'Carta Psicrométrica'!A$3:A$49,0),MATCH(datos!E1194,'Carta Psicrométrica'!B$2:AO$2,0))</f>
        <v>0</v>
      </c>
      <c r="H1194" s="20">
        <v>41</v>
      </c>
      <c r="I1194" s="20">
        <v>24</v>
      </c>
      <c r="J1194" s="6">
        <v>1021</v>
      </c>
      <c r="K1194" s="6">
        <f t="shared" si="159"/>
        <v>765.75</v>
      </c>
      <c r="L1194" s="21">
        <v>33</v>
      </c>
      <c r="M1194" s="21">
        <v>33</v>
      </c>
      <c r="N1194" s="21">
        <v>35</v>
      </c>
      <c r="O1194" s="21">
        <v>34</v>
      </c>
      <c r="P1194" s="21">
        <v>34</v>
      </c>
      <c r="Q1194" s="22">
        <v>80</v>
      </c>
      <c r="R1194" s="22">
        <v>70</v>
      </c>
      <c r="S1194" s="23">
        <f t="shared" si="160"/>
        <v>10</v>
      </c>
      <c r="T1194" s="22">
        <v>42</v>
      </c>
      <c r="U1194" s="22">
        <v>20</v>
      </c>
      <c r="V1194" s="24">
        <v>0</v>
      </c>
      <c r="W1194" s="24" t="str">
        <f t="shared" si="161"/>
        <v>Calma</v>
      </c>
      <c r="X1194" s="24" t="s">
        <v>51</v>
      </c>
      <c r="Y1194" s="24">
        <f t="shared" si="162"/>
        <v>90</v>
      </c>
      <c r="Z1194" s="25">
        <v>0</v>
      </c>
      <c r="AA1194" s="25">
        <f t="shared" si="163"/>
        <v>0</v>
      </c>
      <c r="AB1194" s="25">
        <f t="shared" si="164"/>
        <v>0</v>
      </c>
      <c r="AD1194" s="26">
        <v>1</v>
      </c>
      <c r="AE1194" s="26" t="s">
        <v>74</v>
      </c>
      <c r="AN1194" s="98" t="s">
        <v>302</v>
      </c>
    </row>
    <row r="1195" spans="1:40">
      <c r="A1195" s="17">
        <v>43648</v>
      </c>
      <c r="B1195" s="18">
        <v>0.33333333333333298</v>
      </c>
      <c r="C1195" s="18">
        <v>0.625</v>
      </c>
      <c r="D1195" s="80"/>
      <c r="E1195" s="19">
        <v>22</v>
      </c>
      <c r="F1195" s="19">
        <v>30</v>
      </c>
      <c r="G1195" s="5">
        <f>INDEX('Carta Psicrométrica'!B$3:AO$49,MATCH(datos!F1195,'Carta Psicrométrica'!A$3:A$49,0),MATCH(datos!E1195,'Carta Psicrométrica'!B$2:AO$2,0))</f>
        <v>0</v>
      </c>
      <c r="H1195" s="20">
        <v>43</v>
      </c>
      <c r="I1195" s="20">
        <v>27</v>
      </c>
      <c r="J1195" s="6">
        <v>1020</v>
      </c>
      <c r="K1195" s="6">
        <f t="shared" si="159"/>
        <v>765</v>
      </c>
      <c r="L1195" s="21">
        <v>34</v>
      </c>
      <c r="M1195" s="21">
        <v>35</v>
      </c>
      <c r="N1195" s="21">
        <v>35</v>
      </c>
      <c r="O1195" s="21">
        <v>33</v>
      </c>
      <c r="P1195" s="21">
        <v>28</v>
      </c>
      <c r="Q1195" s="22">
        <v>70</v>
      </c>
      <c r="R1195" s="22">
        <v>60</v>
      </c>
      <c r="S1195" s="23">
        <f t="shared" si="160"/>
        <v>10</v>
      </c>
      <c r="T1195" s="22">
        <v>44</v>
      </c>
      <c r="U1195" s="22">
        <v>20</v>
      </c>
      <c r="V1195" s="24">
        <v>1</v>
      </c>
      <c r="W1195" s="24" t="str">
        <f t="shared" si="161"/>
        <v>Ventolina</v>
      </c>
      <c r="X1195" s="24" t="s">
        <v>60</v>
      </c>
      <c r="Y1195" s="24">
        <f t="shared" si="162"/>
        <v>292.5</v>
      </c>
      <c r="Z1195" s="25">
        <v>0</v>
      </c>
      <c r="AA1195" s="25">
        <f t="shared" si="163"/>
        <v>0</v>
      </c>
      <c r="AB1195" s="25">
        <f t="shared" si="164"/>
        <v>0</v>
      </c>
      <c r="AD1195" s="26">
        <v>7</v>
      </c>
      <c r="AE1195" s="26" t="s">
        <v>76</v>
      </c>
      <c r="AN1195" s="98" t="s">
        <v>302</v>
      </c>
    </row>
    <row r="1196" spans="1:40">
      <c r="A1196" s="17">
        <v>43649</v>
      </c>
      <c r="B1196" s="18">
        <v>0.33333333333333298</v>
      </c>
      <c r="C1196" s="18">
        <v>0.625</v>
      </c>
      <c r="E1196" s="19">
        <v>20</v>
      </c>
      <c r="F1196" s="19">
        <v>29</v>
      </c>
      <c r="G1196" s="5">
        <f>INDEX('Carta Psicrométrica'!B$3:AO$49,MATCH(datos!F1196,'Carta Psicrométrica'!A$3:A$49,0),MATCH(datos!E1196,'Carta Psicrométrica'!B$2:AO$2,0))</f>
        <v>0</v>
      </c>
      <c r="H1196" s="20">
        <v>42</v>
      </c>
      <c r="I1196" s="20">
        <v>24</v>
      </c>
      <c r="J1196" s="6">
        <v>1021</v>
      </c>
      <c r="K1196" s="6">
        <f t="shared" si="159"/>
        <v>765.75</v>
      </c>
      <c r="L1196" s="21">
        <v>34</v>
      </c>
      <c r="M1196" s="21">
        <v>34</v>
      </c>
      <c r="N1196" s="21">
        <v>35</v>
      </c>
      <c r="O1196" s="21">
        <v>33</v>
      </c>
      <c r="P1196" s="21">
        <v>29</v>
      </c>
      <c r="Q1196" s="22">
        <v>60</v>
      </c>
      <c r="R1196" s="22">
        <v>45</v>
      </c>
      <c r="S1196" s="23">
        <f t="shared" si="160"/>
        <v>15</v>
      </c>
      <c r="T1196" s="22">
        <v>43</v>
      </c>
      <c r="U1196" s="22">
        <v>20</v>
      </c>
      <c r="V1196" s="24">
        <v>0</v>
      </c>
      <c r="W1196" s="24" t="str">
        <f t="shared" si="161"/>
        <v>Calma</v>
      </c>
      <c r="X1196" s="24" t="s">
        <v>66</v>
      </c>
      <c r="Y1196" s="24">
        <f t="shared" si="162"/>
        <v>225</v>
      </c>
      <c r="Z1196" s="25">
        <v>0</v>
      </c>
      <c r="AA1196" s="25">
        <f t="shared" si="163"/>
        <v>0</v>
      </c>
      <c r="AB1196" s="25">
        <f t="shared" si="164"/>
        <v>0</v>
      </c>
      <c r="AD1196" s="26">
        <v>0</v>
      </c>
      <c r="AN1196" s="98" t="s">
        <v>302</v>
      </c>
    </row>
    <row r="1197" spans="1:40">
      <c r="A1197" s="17">
        <v>43650</v>
      </c>
      <c r="B1197" s="18">
        <v>0.33333333333333298</v>
      </c>
      <c r="C1197" s="18">
        <v>0.625</v>
      </c>
      <c r="E1197" s="19">
        <v>20</v>
      </c>
      <c r="F1197" s="19">
        <v>30</v>
      </c>
      <c r="G1197" s="5">
        <f>INDEX('Carta Psicrométrica'!B$3:AO$49,MATCH(datos!F1197,'Carta Psicrométrica'!A$3:A$49,0),MATCH(datos!E1197,'Carta Psicrométrica'!B$2:AO$2,0))</f>
        <v>0</v>
      </c>
      <c r="H1197" s="20">
        <v>41</v>
      </c>
      <c r="I1197" s="20">
        <v>26</v>
      </c>
      <c r="J1197" s="6">
        <v>1020</v>
      </c>
      <c r="K1197" s="6">
        <f t="shared" si="159"/>
        <v>765</v>
      </c>
      <c r="L1197" s="21">
        <v>34</v>
      </c>
      <c r="M1197" s="21">
        <v>34</v>
      </c>
      <c r="N1197" s="21">
        <v>35</v>
      </c>
      <c r="O1197" s="21">
        <v>33</v>
      </c>
      <c r="P1197" s="21">
        <v>29</v>
      </c>
      <c r="Q1197" s="22">
        <v>45</v>
      </c>
      <c r="R1197" s="22">
        <v>35</v>
      </c>
      <c r="S1197" s="23">
        <f t="shared" ref="S1197:S1260" si="165">IF(AB1197=0,Q1197-R1197,Q1197-(R1197-AB1197))</f>
        <v>10</v>
      </c>
      <c r="T1197" s="22">
        <v>41</v>
      </c>
      <c r="U1197" s="22">
        <v>20</v>
      </c>
      <c r="V1197" s="24">
        <v>1</v>
      </c>
      <c r="W1197" s="24" t="str">
        <f t="shared" si="161"/>
        <v>Ventolina</v>
      </c>
      <c r="X1197" s="24" t="s">
        <v>58</v>
      </c>
      <c r="Y1197" s="24">
        <f t="shared" si="162"/>
        <v>270</v>
      </c>
      <c r="Z1197" s="25">
        <v>0</v>
      </c>
      <c r="AA1197" s="25">
        <f t="shared" ref="AA1197:AA1260" si="166">AC1197*0.03937</f>
        <v>0</v>
      </c>
      <c r="AB1197" s="25">
        <f t="shared" ref="AB1197:AB1260" si="167">Z1197*25.4</f>
        <v>0</v>
      </c>
      <c r="AD1197" s="26">
        <v>6</v>
      </c>
      <c r="AE1197" s="26" t="s">
        <v>93</v>
      </c>
      <c r="AN1197" s="98" t="s">
        <v>302</v>
      </c>
    </row>
    <row r="1198" spans="1:40">
      <c r="A1198" s="17">
        <v>43651</v>
      </c>
      <c r="B1198" s="18">
        <v>0.33333333333333298</v>
      </c>
      <c r="C1198" s="18">
        <v>0.625</v>
      </c>
      <c r="E1198" s="19">
        <v>21</v>
      </c>
      <c r="F1198" s="19">
        <v>33</v>
      </c>
      <c r="G1198" s="5">
        <v>0</v>
      </c>
      <c r="H1198" s="20">
        <v>40</v>
      </c>
      <c r="I1198" s="20">
        <v>25</v>
      </c>
      <c r="J1198" s="6">
        <v>1020</v>
      </c>
      <c r="K1198" s="6">
        <f t="shared" si="159"/>
        <v>765</v>
      </c>
      <c r="L1198" s="21">
        <v>35</v>
      </c>
      <c r="M1198" s="21">
        <v>35</v>
      </c>
      <c r="N1198" s="21">
        <v>35</v>
      </c>
      <c r="O1198" s="21">
        <v>33</v>
      </c>
      <c r="P1198" s="21">
        <v>29</v>
      </c>
      <c r="Q1198" s="22">
        <v>35</v>
      </c>
      <c r="R1198" s="22">
        <v>20</v>
      </c>
      <c r="S1198" s="23">
        <f t="shared" si="165"/>
        <v>15</v>
      </c>
      <c r="T1198" s="22">
        <v>40</v>
      </c>
      <c r="U1198" s="22">
        <v>20</v>
      </c>
      <c r="V1198" s="24">
        <v>2</v>
      </c>
      <c r="W1198" s="24" t="str">
        <f t="shared" si="161"/>
        <v>Brisa Suave</v>
      </c>
      <c r="X1198" s="24" t="s">
        <v>66</v>
      </c>
      <c r="Y1198" s="24">
        <f t="shared" si="162"/>
        <v>225</v>
      </c>
      <c r="Z1198" s="25">
        <v>0</v>
      </c>
      <c r="AA1198" s="25">
        <f t="shared" si="166"/>
        <v>0</v>
      </c>
      <c r="AB1198" s="25">
        <f t="shared" si="167"/>
        <v>0</v>
      </c>
      <c r="AD1198" s="26">
        <v>7</v>
      </c>
      <c r="AE1198" s="26" t="s">
        <v>74</v>
      </c>
      <c r="AN1198" s="98" t="s">
        <v>302</v>
      </c>
    </row>
    <row r="1199" spans="1:40">
      <c r="A1199" s="17">
        <v>43652</v>
      </c>
      <c r="B1199" s="18">
        <v>0.33333333333333298</v>
      </c>
      <c r="C1199" s="18">
        <v>0.625</v>
      </c>
      <c r="E1199" s="19">
        <v>21</v>
      </c>
      <c r="F1199" s="19">
        <v>29</v>
      </c>
      <c r="G1199" s="5">
        <f>INDEX('Carta Psicrométrica'!B$3:AO$49,MATCH(datos!F1199,'Carta Psicrométrica'!A$3:A$49,0),MATCH(datos!E1199,'Carta Psicrométrica'!B$2:AO$2,0))</f>
        <v>0</v>
      </c>
      <c r="H1199" s="20">
        <v>43</v>
      </c>
      <c r="I1199" s="20">
        <v>25</v>
      </c>
      <c r="J1199" s="6">
        <v>1020</v>
      </c>
      <c r="K1199" s="6">
        <f t="shared" si="159"/>
        <v>765</v>
      </c>
      <c r="L1199" s="21">
        <v>34</v>
      </c>
      <c r="M1199" s="21">
        <v>34</v>
      </c>
      <c r="N1199" s="21">
        <v>35</v>
      </c>
      <c r="O1199" s="21">
        <v>33</v>
      </c>
      <c r="P1199" s="21">
        <v>29</v>
      </c>
      <c r="Q1199" s="22">
        <v>105</v>
      </c>
      <c r="R1199" s="22">
        <v>95</v>
      </c>
      <c r="S1199" s="23">
        <f t="shared" si="165"/>
        <v>10</v>
      </c>
      <c r="T1199" s="22">
        <v>44</v>
      </c>
      <c r="U1199" s="22">
        <v>20</v>
      </c>
      <c r="V1199" s="24">
        <v>0</v>
      </c>
      <c r="W1199" s="24" t="str">
        <f t="shared" si="161"/>
        <v>Calma</v>
      </c>
      <c r="X1199" s="24" t="s">
        <v>66</v>
      </c>
      <c r="Y1199" s="24">
        <f t="shared" si="162"/>
        <v>225</v>
      </c>
      <c r="Z1199" s="25">
        <v>0</v>
      </c>
      <c r="AA1199" s="25">
        <f t="shared" si="166"/>
        <v>0</v>
      </c>
      <c r="AB1199" s="25">
        <f t="shared" si="167"/>
        <v>0</v>
      </c>
      <c r="AD1199" s="26">
        <v>8</v>
      </c>
      <c r="AE1199" s="26" t="s">
        <v>93</v>
      </c>
      <c r="AN1199" s="98" t="s">
        <v>302</v>
      </c>
    </row>
    <row r="1200" spans="1:40">
      <c r="A1200" s="17">
        <v>43653</v>
      </c>
      <c r="B1200" s="18">
        <v>0.33333333333333298</v>
      </c>
      <c r="C1200" s="18">
        <v>0.625</v>
      </c>
      <c r="E1200" s="19">
        <v>21</v>
      </c>
      <c r="F1200" s="19">
        <v>25</v>
      </c>
      <c r="G1200" s="5">
        <f>INDEX('Carta Psicrométrica'!B$3:AO$49,MATCH(datos!F1200,'Carta Psicrométrica'!A$3:A$49,0),MATCH(datos!E1200,'Carta Psicrométrica'!B$2:AO$2,0))</f>
        <v>0</v>
      </c>
      <c r="H1200" s="20">
        <v>39</v>
      </c>
      <c r="I1200" s="20">
        <v>23</v>
      </c>
      <c r="J1200" s="6">
        <v>1021</v>
      </c>
      <c r="K1200" s="6">
        <f t="shared" si="159"/>
        <v>765.75</v>
      </c>
      <c r="L1200" s="21">
        <v>32</v>
      </c>
      <c r="M1200" s="21">
        <v>33</v>
      </c>
      <c r="N1200" s="21">
        <v>35</v>
      </c>
      <c r="O1200" s="21">
        <v>32</v>
      </c>
      <c r="P1200" s="21">
        <v>29</v>
      </c>
      <c r="Q1200" s="22">
        <v>95</v>
      </c>
      <c r="R1200" s="22">
        <v>85</v>
      </c>
      <c r="S1200" s="23">
        <f t="shared" si="165"/>
        <v>10</v>
      </c>
      <c r="T1200" s="22">
        <v>40</v>
      </c>
      <c r="U1200" s="22">
        <v>20</v>
      </c>
      <c r="V1200" s="24">
        <v>0</v>
      </c>
      <c r="W1200" s="24" t="str">
        <f t="shared" si="161"/>
        <v>Calma</v>
      </c>
      <c r="X1200" s="24" t="s">
        <v>64</v>
      </c>
      <c r="Y1200" s="24">
        <f t="shared" si="162"/>
        <v>0</v>
      </c>
      <c r="Z1200" s="25">
        <v>0</v>
      </c>
      <c r="AA1200" s="25">
        <f t="shared" si="166"/>
        <v>0</v>
      </c>
      <c r="AB1200" s="25">
        <f t="shared" si="167"/>
        <v>0</v>
      </c>
      <c r="AD1200" s="26">
        <v>8</v>
      </c>
      <c r="AE1200" s="26" t="s">
        <v>380</v>
      </c>
      <c r="AN1200" s="98" t="s">
        <v>302</v>
      </c>
    </row>
    <row r="1201" spans="1:40">
      <c r="A1201" s="17">
        <v>43654</v>
      </c>
      <c r="B1201" s="18">
        <v>0.33333333333333298</v>
      </c>
      <c r="C1201" s="18">
        <v>0.625</v>
      </c>
      <c r="E1201" s="19">
        <v>22</v>
      </c>
      <c r="F1201" s="19">
        <v>26</v>
      </c>
      <c r="G1201" s="5">
        <f>INDEX('Carta Psicrométrica'!B$3:AO$49,MATCH(datos!F1201,'Carta Psicrométrica'!A$3:A$49,0),MATCH(datos!E1201,'Carta Psicrométrica'!B$2:AO$2,0))</f>
        <v>0</v>
      </c>
      <c r="H1201" s="20">
        <v>37</v>
      </c>
      <c r="I1201" s="20">
        <v>22</v>
      </c>
      <c r="J1201" s="6">
        <v>1021</v>
      </c>
      <c r="K1201" s="6">
        <f t="shared" si="159"/>
        <v>765.75</v>
      </c>
      <c r="L1201" s="21">
        <v>31</v>
      </c>
      <c r="M1201" s="21">
        <v>32</v>
      </c>
      <c r="N1201" s="21">
        <v>33</v>
      </c>
      <c r="O1201" s="21">
        <v>33</v>
      </c>
      <c r="P1201" s="21">
        <v>29</v>
      </c>
      <c r="Q1201" s="22">
        <v>85</v>
      </c>
      <c r="R1201" s="22">
        <v>80</v>
      </c>
      <c r="S1201" s="23">
        <f t="shared" si="165"/>
        <v>5</v>
      </c>
      <c r="T1201" s="22">
        <v>40</v>
      </c>
      <c r="U1201" s="22">
        <v>20</v>
      </c>
      <c r="V1201" s="24">
        <v>0</v>
      </c>
      <c r="W1201" s="24" t="str">
        <f t="shared" si="161"/>
        <v>Calma</v>
      </c>
      <c r="X1201" s="24" t="s">
        <v>58</v>
      </c>
      <c r="Y1201" s="24">
        <f t="shared" si="162"/>
        <v>270</v>
      </c>
      <c r="Z1201" s="25">
        <v>0</v>
      </c>
      <c r="AA1201" s="25">
        <f t="shared" si="166"/>
        <v>0</v>
      </c>
      <c r="AB1201" s="25">
        <f t="shared" si="167"/>
        <v>0</v>
      </c>
      <c r="AD1201" s="26">
        <v>6</v>
      </c>
      <c r="AE1201" s="26" t="s">
        <v>74</v>
      </c>
      <c r="AN1201" s="98" t="s">
        <v>302</v>
      </c>
    </row>
    <row r="1202" spans="1:40">
      <c r="A1202" s="17">
        <v>43655</v>
      </c>
      <c r="B1202" s="18">
        <v>0.33333333333333298</v>
      </c>
      <c r="C1202" s="18">
        <v>0.625</v>
      </c>
      <c r="E1202" s="19">
        <v>19</v>
      </c>
      <c r="F1202" s="19">
        <v>27</v>
      </c>
      <c r="G1202" s="5">
        <f>INDEX('Carta Psicrométrica'!B$3:AO$49,MATCH(datos!F1202,'Carta Psicrométrica'!A$3:A$49,0),MATCH(datos!E1202,'Carta Psicrométrica'!B$2:AO$2,0))</f>
        <v>0</v>
      </c>
      <c r="H1202" s="20">
        <v>40</v>
      </c>
      <c r="I1202" s="20">
        <v>23</v>
      </c>
      <c r="J1202" s="6">
        <v>1020</v>
      </c>
      <c r="K1202" s="6">
        <f t="shared" si="159"/>
        <v>765</v>
      </c>
      <c r="L1202" s="21">
        <v>32</v>
      </c>
      <c r="M1202" s="21">
        <v>33</v>
      </c>
      <c r="N1202" s="21">
        <v>34</v>
      </c>
      <c r="O1202" s="21">
        <v>32</v>
      </c>
      <c r="P1202" s="21">
        <v>30</v>
      </c>
      <c r="Q1202" s="22">
        <v>80</v>
      </c>
      <c r="R1202" s="22">
        <v>70</v>
      </c>
      <c r="S1202" s="23">
        <f t="shared" si="165"/>
        <v>10</v>
      </c>
      <c r="T1202" s="22">
        <v>41</v>
      </c>
      <c r="U1202" s="22">
        <v>20</v>
      </c>
      <c r="V1202" s="24">
        <v>1</v>
      </c>
      <c r="W1202" s="24" t="str">
        <f t="shared" si="161"/>
        <v>Ventolina</v>
      </c>
      <c r="X1202" s="24" t="s">
        <v>66</v>
      </c>
      <c r="Y1202" s="24">
        <f t="shared" si="162"/>
        <v>225</v>
      </c>
      <c r="Z1202" s="25">
        <v>0</v>
      </c>
      <c r="AA1202" s="25">
        <f t="shared" si="166"/>
        <v>0</v>
      </c>
      <c r="AB1202" s="25">
        <f t="shared" si="167"/>
        <v>0</v>
      </c>
      <c r="AD1202" s="26">
        <v>0</v>
      </c>
      <c r="AN1202" s="98" t="s">
        <v>302</v>
      </c>
    </row>
    <row r="1203" spans="1:40">
      <c r="A1203" s="17">
        <v>43656</v>
      </c>
      <c r="B1203" s="18">
        <v>0.33333333333333298</v>
      </c>
      <c r="C1203" s="18">
        <v>0.625</v>
      </c>
      <c r="E1203" s="19">
        <v>21</v>
      </c>
      <c r="F1203" s="19">
        <v>30</v>
      </c>
      <c r="G1203" s="5">
        <f>INDEX('Carta Psicrométrica'!B$3:AO$49,MATCH(datos!F1203,'Carta Psicrométrica'!A$3:A$49,0),MATCH(datos!E1203,'Carta Psicrométrica'!B$2:AO$2,0))</f>
        <v>0</v>
      </c>
      <c r="H1203" s="20">
        <v>42</v>
      </c>
      <c r="I1203" s="20">
        <v>25</v>
      </c>
      <c r="J1203" s="6">
        <v>1020</v>
      </c>
      <c r="K1203" s="6">
        <f t="shared" si="159"/>
        <v>765</v>
      </c>
      <c r="L1203" s="21">
        <v>33</v>
      </c>
      <c r="M1203" s="21">
        <v>34</v>
      </c>
      <c r="N1203" s="21">
        <v>35</v>
      </c>
      <c r="O1203" s="21">
        <v>33</v>
      </c>
      <c r="P1203" s="21">
        <v>29</v>
      </c>
      <c r="Q1203" s="22">
        <v>70</v>
      </c>
      <c r="R1203" s="22">
        <v>60</v>
      </c>
      <c r="S1203" s="23">
        <f t="shared" si="165"/>
        <v>10</v>
      </c>
      <c r="T1203" s="22">
        <v>43</v>
      </c>
      <c r="U1203" s="22">
        <v>20</v>
      </c>
      <c r="V1203" s="24">
        <v>0</v>
      </c>
      <c r="W1203" s="24" t="str">
        <f t="shared" si="161"/>
        <v>Calma</v>
      </c>
      <c r="X1203" s="24" t="s">
        <v>47</v>
      </c>
      <c r="Y1203" s="24">
        <f t="shared" si="162"/>
        <v>315</v>
      </c>
      <c r="Z1203" s="25">
        <v>0</v>
      </c>
      <c r="AA1203" s="25">
        <f t="shared" si="166"/>
        <v>0</v>
      </c>
      <c r="AB1203" s="25">
        <f t="shared" si="167"/>
        <v>0</v>
      </c>
      <c r="AD1203" s="26">
        <v>4</v>
      </c>
      <c r="AE1203" s="26" t="s">
        <v>102</v>
      </c>
      <c r="AN1203" s="98" t="s">
        <v>302</v>
      </c>
    </row>
    <row r="1204" spans="1:40">
      <c r="A1204" s="17">
        <v>43657</v>
      </c>
      <c r="B1204" s="18">
        <v>0.33333333333333298</v>
      </c>
      <c r="C1204" s="18">
        <v>0.625</v>
      </c>
      <c r="E1204" s="19">
        <v>22</v>
      </c>
      <c r="F1204" s="19">
        <v>30</v>
      </c>
      <c r="G1204" s="5">
        <f>INDEX('Carta Psicrométrica'!B$3:AO$49,MATCH(datos!F1204,'Carta Psicrométrica'!A$3:A$49,0),MATCH(datos!E1204,'Carta Psicrométrica'!B$2:AO$2,0))</f>
        <v>0</v>
      </c>
      <c r="H1204" s="20">
        <v>43</v>
      </c>
      <c r="I1204" s="20">
        <v>25</v>
      </c>
      <c r="J1204" s="6">
        <v>1020</v>
      </c>
      <c r="K1204" s="6">
        <f t="shared" si="159"/>
        <v>765</v>
      </c>
      <c r="L1204" s="21">
        <v>33</v>
      </c>
      <c r="M1204" s="21">
        <v>33</v>
      </c>
      <c r="N1204" s="21">
        <v>35</v>
      </c>
      <c r="O1204" s="21">
        <v>32</v>
      </c>
      <c r="P1204" s="21">
        <v>30</v>
      </c>
      <c r="Q1204" s="22">
        <v>60</v>
      </c>
      <c r="R1204" s="22">
        <v>50</v>
      </c>
      <c r="S1204" s="23">
        <f t="shared" si="165"/>
        <v>10</v>
      </c>
      <c r="T1204" s="22">
        <v>43</v>
      </c>
      <c r="U1204" s="22">
        <v>20</v>
      </c>
      <c r="V1204" s="24">
        <v>0</v>
      </c>
      <c r="W1204" s="24" t="str">
        <f t="shared" si="161"/>
        <v>Calma</v>
      </c>
      <c r="X1204" s="24" t="s">
        <v>64</v>
      </c>
      <c r="Y1204" s="24">
        <f t="shared" si="162"/>
        <v>0</v>
      </c>
      <c r="Z1204" s="25">
        <v>0</v>
      </c>
      <c r="AA1204" s="25">
        <f t="shared" si="166"/>
        <v>0</v>
      </c>
      <c r="AB1204" s="25">
        <f t="shared" si="167"/>
        <v>0</v>
      </c>
      <c r="AD1204" s="26">
        <v>0</v>
      </c>
    </row>
    <row r="1205" spans="1:40">
      <c r="A1205" s="17">
        <v>43658</v>
      </c>
      <c r="B1205" s="18">
        <v>0.33333333333333298</v>
      </c>
      <c r="C1205" s="18">
        <v>0.625</v>
      </c>
      <c r="E1205" s="19">
        <v>20</v>
      </c>
      <c r="F1205" s="19">
        <v>25</v>
      </c>
      <c r="G1205" s="5">
        <f>INDEX('Carta Psicrométrica'!B$3:AO$49,MATCH(datos!F1205,'Carta Psicrométrica'!A$3:A$49,0),MATCH(datos!E1205,'Carta Psicrométrica'!B$2:AO$2,0))</f>
        <v>0</v>
      </c>
      <c r="H1205" s="20">
        <v>41</v>
      </c>
      <c r="I1205" s="20">
        <v>23</v>
      </c>
      <c r="J1205" s="6">
        <v>1020</v>
      </c>
      <c r="K1205" s="6">
        <f t="shared" si="159"/>
        <v>765</v>
      </c>
      <c r="L1205" s="21">
        <v>30</v>
      </c>
      <c r="M1205" s="21">
        <v>31</v>
      </c>
      <c r="N1205" s="21">
        <v>34</v>
      </c>
      <c r="O1205" s="21">
        <v>33</v>
      </c>
      <c r="P1205" s="21">
        <v>30</v>
      </c>
      <c r="Q1205" s="22">
        <v>50</v>
      </c>
      <c r="R1205" s="22">
        <v>40</v>
      </c>
      <c r="S1205" s="23">
        <f t="shared" si="165"/>
        <v>10</v>
      </c>
      <c r="T1205" s="22">
        <v>42</v>
      </c>
      <c r="U1205" s="22">
        <v>20</v>
      </c>
      <c r="V1205" s="24">
        <v>1</v>
      </c>
      <c r="W1205" s="24" t="str">
        <f t="shared" si="161"/>
        <v>Ventolina</v>
      </c>
      <c r="X1205" s="24" t="s">
        <v>51</v>
      </c>
      <c r="Y1205" s="24">
        <f t="shared" si="162"/>
        <v>90</v>
      </c>
      <c r="Z1205" s="25">
        <v>0</v>
      </c>
      <c r="AA1205" s="25">
        <f t="shared" si="166"/>
        <v>0</v>
      </c>
      <c r="AB1205" s="25">
        <f t="shared" si="167"/>
        <v>0</v>
      </c>
      <c r="AD1205" s="26">
        <v>0</v>
      </c>
    </row>
    <row r="1206" spans="1:40">
      <c r="A1206" s="17">
        <v>43659</v>
      </c>
      <c r="B1206" s="18">
        <v>0.33333333333333298</v>
      </c>
      <c r="C1206" s="18">
        <v>0.625</v>
      </c>
      <c r="E1206" s="19">
        <v>21</v>
      </c>
      <c r="F1206" s="19">
        <v>29</v>
      </c>
      <c r="G1206" s="5">
        <f>INDEX('Carta Psicrométrica'!B$3:AO$49,MATCH(datos!F1206,'Carta Psicrométrica'!A$3:A$49,0),MATCH(datos!E1206,'Carta Psicrométrica'!B$2:AO$2,0))</f>
        <v>0</v>
      </c>
      <c r="H1206" s="20">
        <v>40</v>
      </c>
      <c r="I1206" s="20">
        <v>22</v>
      </c>
      <c r="J1206" s="6">
        <v>1020</v>
      </c>
      <c r="K1206" s="6">
        <f t="shared" si="159"/>
        <v>765</v>
      </c>
      <c r="L1206" s="21">
        <v>32</v>
      </c>
      <c r="M1206" s="21">
        <v>33</v>
      </c>
      <c r="N1206" s="21">
        <v>34</v>
      </c>
      <c r="O1206" s="21">
        <v>32</v>
      </c>
      <c r="P1206" s="21">
        <v>29</v>
      </c>
      <c r="Q1206" s="22">
        <v>100</v>
      </c>
      <c r="R1206" s="22">
        <v>95</v>
      </c>
      <c r="S1206" s="23">
        <f t="shared" si="165"/>
        <v>5</v>
      </c>
      <c r="T1206" s="22">
        <v>43</v>
      </c>
      <c r="U1206" s="22">
        <v>20</v>
      </c>
      <c r="V1206" s="24">
        <v>0</v>
      </c>
      <c r="W1206" s="24" t="str">
        <f t="shared" si="161"/>
        <v>Calma</v>
      </c>
      <c r="X1206" s="24" t="s">
        <v>51</v>
      </c>
      <c r="Y1206" s="24">
        <f t="shared" si="162"/>
        <v>90</v>
      </c>
      <c r="Z1206" s="25">
        <v>0</v>
      </c>
      <c r="AA1206" s="25">
        <f t="shared" si="166"/>
        <v>0</v>
      </c>
      <c r="AB1206" s="25">
        <f t="shared" si="167"/>
        <v>0</v>
      </c>
      <c r="AD1206" s="26">
        <v>1</v>
      </c>
      <c r="AE1206" s="26" t="s">
        <v>76</v>
      </c>
    </row>
    <row r="1207" spans="1:40">
      <c r="A1207" s="17">
        <v>43660</v>
      </c>
      <c r="B1207" s="18">
        <v>0.33333333333333298</v>
      </c>
      <c r="C1207" s="18">
        <v>0.625</v>
      </c>
      <c r="E1207" s="19">
        <v>22</v>
      </c>
      <c r="F1207" s="19">
        <v>31</v>
      </c>
      <c r="G1207" s="5" t="e">
        <f>INDEX('Carta Psicrométrica'!B$3:AO$49,MATCH(datos!F1207,'Carta Psicrométrica'!A$3:A$49,0),MATCH(datos!E1207,'Carta Psicrométrica'!B$2:AO$2,0))</f>
        <v>#N/A</v>
      </c>
      <c r="H1207" s="20">
        <v>41</v>
      </c>
      <c r="I1207" s="20">
        <v>25</v>
      </c>
      <c r="J1207" s="6">
        <v>1020</v>
      </c>
      <c r="K1207" s="6">
        <f t="shared" si="159"/>
        <v>765</v>
      </c>
      <c r="L1207" s="21">
        <v>34</v>
      </c>
      <c r="M1207" s="21">
        <v>34</v>
      </c>
      <c r="N1207" s="21">
        <v>35</v>
      </c>
      <c r="O1207" s="21">
        <v>32</v>
      </c>
      <c r="P1207" s="21">
        <v>29</v>
      </c>
      <c r="Q1207" s="22">
        <v>95</v>
      </c>
      <c r="R1207" s="22">
        <v>90</v>
      </c>
      <c r="S1207" s="23">
        <f t="shared" si="165"/>
        <v>5</v>
      </c>
      <c r="T1207" s="22">
        <v>43</v>
      </c>
      <c r="U1207" s="22">
        <v>20</v>
      </c>
      <c r="V1207" s="24">
        <v>0</v>
      </c>
      <c r="W1207" s="24" t="str">
        <f t="shared" si="161"/>
        <v>Calma</v>
      </c>
      <c r="X1207" s="24" t="s">
        <v>62</v>
      </c>
      <c r="Y1207" s="24">
        <f t="shared" si="162"/>
        <v>157.5</v>
      </c>
      <c r="Z1207" s="25">
        <v>0</v>
      </c>
      <c r="AA1207" s="25">
        <f t="shared" si="166"/>
        <v>0</v>
      </c>
      <c r="AB1207" s="25">
        <f t="shared" si="167"/>
        <v>0</v>
      </c>
      <c r="AD1207" s="26">
        <v>0</v>
      </c>
    </row>
    <row r="1208" spans="1:40">
      <c r="A1208" s="17">
        <v>43661</v>
      </c>
      <c r="B1208" s="18">
        <v>0.33333333333333298</v>
      </c>
      <c r="C1208" s="18">
        <v>0.625</v>
      </c>
      <c r="E1208" s="19">
        <v>21</v>
      </c>
      <c r="F1208" s="19">
        <v>30</v>
      </c>
      <c r="G1208" s="5">
        <f>INDEX('Carta Psicrométrica'!B$3:AO$49,MATCH(datos!F1208,'Carta Psicrométrica'!A$3:A$49,0),MATCH(datos!E1208,'Carta Psicrométrica'!B$2:AO$2,0))</f>
        <v>0</v>
      </c>
      <c r="H1208" s="20">
        <v>43</v>
      </c>
      <c r="I1208" s="20">
        <v>25</v>
      </c>
      <c r="J1208" s="6">
        <v>1020</v>
      </c>
      <c r="K1208" s="6">
        <f t="shared" si="159"/>
        <v>765</v>
      </c>
      <c r="L1208" s="21">
        <v>34</v>
      </c>
      <c r="M1208" s="21">
        <v>34</v>
      </c>
      <c r="N1208" s="21">
        <v>35</v>
      </c>
      <c r="O1208" s="21">
        <v>33</v>
      </c>
      <c r="P1208" s="21">
        <v>30</v>
      </c>
      <c r="Q1208" s="22">
        <v>90</v>
      </c>
      <c r="R1208" s="22">
        <v>80</v>
      </c>
      <c r="S1208" s="23">
        <f t="shared" si="165"/>
        <v>10</v>
      </c>
      <c r="T1208" s="22">
        <v>44</v>
      </c>
      <c r="U1208" s="22">
        <v>22</v>
      </c>
      <c r="V1208" s="24">
        <v>0</v>
      </c>
      <c r="W1208" s="24" t="str">
        <f t="shared" si="161"/>
        <v>Calma</v>
      </c>
      <c r="X1208" s="24" t="s">
        <v>51</v>
      </c>
      <c r="Y1208" s="24">
        <f t="shared" si="162"/>
        <v>90</v>
      </c>
      <c r="Z1208" s="25">
        <v>0</v>
      </c>
      <c r="AA1208" s="25">
        <f t="shared" si="166"/>
        <v>0</v>
      </c>
      <c r="AB1208" s="25">
        <f t="shared" si="167"/>
        <v>0</v>
      </c>
      <c r="AD1208" s="26">
        <v>3</v>
      </c>
      <c r="AE1208" s="26" t="s">
        <v>93</v>
      </c>
    </row>
    <row r="1209" spans="1:40">
      <c r="A1209" s="17">
        <v>43662</v>
      </c>
      <c r="B1209" s="18">
        <v>0.33333333333333298</v>
      </c>
      <c r="C1209" s="18">
        <v>0.625</v>
      </c>
      <c r="E1209" s="19">
        <v>20</v>
      </c>
      <c r="F1209" s="19">
        <v>30</v>
      </c>
      <c r="G1209" s="5">
        <f>INDEX('Carta Psicrométrica'!B$3:AO$49,MATCH(datos!F1209,'Carta Psicrométrica'!A$3:A$49,0),MATCH(datos!E1209,'Carta Psicrométrica'!B$2:AO$2,0))</f>
        <v>0</v>
      </c>
      <c r="H1209" s="20">
        <v>43</v>
      </c>
      <c r="I1209" s="20">
        <v>25</v>
      </c>
      <c r="J1209" s="6">
        <v>1020</v>
      </c>
      <c r="K1209" s="6">
        <f t="shared" si="159"/>
        <v>765</v>
      </c>
      <c r="L1209" s="21">
        <v>35</v>
      </c>
      <c r="M1209" s="21">
        <v>35</v>
      </c>
      <c r="N1209" s="21">
        <v>35</v>
      </c>
      <c r="O1209" s="21">
        <v>33</v>
      </c>
      <c r="P1209" s="21">
        <v>30</v>
      </c>
      <c r="Q1209" s="22">
        <v>80</v>
      </c>
      <c r="R1209" s="22">
        <v>70</v>
      </c>
      <c r="S1209" s="23">
        <f t="shared" si="165"/>
        <v>10</v>
      </c>
      <c r="T1209" s="22">
        <v>44</v>
      </c>
      <c r="U1209" s="22">
        <v>20</v>
      </c>
      <c r="V1209" s="24">
        <v>0</v>
      </c>
      <c r="W1209" s="24" t="str">
        <f t="shared" si="161"/>
        <v>Calma</v>
      </c>
      <c r="X1209" s="24" t="s">
        <v>51</v>
      </c>
      <c r="Y1209" s="24">
        <f t="shared" si="162"/>
        <v>90</v>
      </c>
      <c r="Z1209" s="25">
        <v>0</v>
      </c>
      <c r="AA1209" s="25">
        <f t="shared" si="166"/>
        <v>0</v>
      </c>
      <c r="AB1209" s="25">
        <f t="shared" si="167"/>
        <v>0</v>
      </c>
      <c r="AD1209" s="26">
        <v>7</v>
      </c>
      <c r="AE1209" s="26" t="s">
        <v>93</v>
      </c>
    </row>
    <row r="1210" spans="1:40">
      <c r="A1210" s="17">
        <v>43663</v>
      </c>
      <c r="B1210" s="18">
        <v>0.33333333333333298</v>
      </c>
      <c r="C1210" s="18">
        <v>0.625</v>
      </c>
      <c r="E1210" s="19">
        <v>21</v>
      </c>
      <c r="F1210" s="19">
        <v>27</v>
      </c>
      <c r="G1210" s="5">
        <f>INDEX('Carta Psicrométrica'!B$3:AO$49,MATCH(datos!F1210,'Carta Psicrométrica'!A$3:A$49,0),MATCH(datos!E1210,'Carta Psicrométrica'!B$2:AO$2,0))</f>
        <v>0</v>
      </c>
      <c r="H1210" s="20">
        <v>44</v>
      </c>
      <c r="I1210" s="20">
        <v>28</v>
      </c>
      <c r="J1210" s="6">
        <v>1020</v>
      </c>
      <c r="K1210" s="6">
        <f t="shared" si="159"/>
        <v>765</v>
      </c>
      <c r="L1210" s="21">
        <v>35</v>
      </c>
      <c r="M1210" s="21">
        <v>35</v>
      </c>
      <c r="N1210" s="21">
        <v>35</v>
      </c>
      <c r="O1210" s="21">
        <v>34</v>
      </c>
      <c r="P1210" s="21">
        <v>30</v>
      </c>
      <c r="Q1210" s="22">
        <v>70</v>
      </c>
      <c r="R1210" s="22">
        <v>60</v>
      </c>
      <c r="S1210" s="23">
        <f t="shared" si="165"/>
        <v>10</v>
      </c>
      <c r="T1210" s="22">
        <v>44</v>
      </c>
      <c r="U1210" s="22">
        <v>20</v>
      </c>
      <c r="V1210" s="24">
        <v>0</v>
      </c>
      <c r="W1210" s="24" t="str">
        <f t="shared" si="161"/>
        <v>Calma</v>
      </c>
      <c r="X1210" s="24" t="s">
        <v>90</v>
      </c>
      <c r="Y1210" s="24">
        <f t="shared" si="162"/>
        <v>202.5</v>
      </c>
      <c r="Z1210" s="25">
        <v>0</v>
      </c>
      <c r="AA1210" s="25">
        <f t="shared" si="166"/>
        <v>0</v>
      </c>
      <c r="AB1210" s="25">
        <f t="shared" si="167"/>
        <v>0</v>
      </c>
      <c r="AD1210" s="26">
        <v>2</v>
      </c>
      <c r="AE1210" s="26" t="s">
        <v>93</v>
      </c>
    </row>
    <row r="1211" spans="1:40">
      <c r="A1211" s="17">
        <v>43664</v>
      </c>
      <c r="B1211" s="18">
        <v>0.33333333333333298</v>
      </c>
      <c r="C1211" s="18">
        <v>0.625</v>
      </c>
      <c r="E1211" s="19">
        <v>22</v>
      </c>
      <c r="F1211" s="19">
        <v>27</v>
      </c>
      <c r="G1211" s="5">
        <f>INDEX('Carta Psicrométrica'!B$3:AO$49,MATCH(datos!F1211,'Carta Psicrométrica'!A$3:A$49,0),MATCH(datos!E1211,'Carta Psicrométrica'!B$2:AO$2,0))</f>
        <v>0</v>
      </c>
      <c r="H1211" s="20">
        <v>42</v>
      </c>
      <c r="I1211" s="20">
        <v>25</v>
      </c>
      <c r="J1211" s="6">
        <v>1020</v>
      </c>
      <c r="K1211" s="6">
        <f t="shared" si="159"/>
        <v>765</v>
      </c>
      <c r="L1211" s="21">
        <v>35</v>
      </c>
      <c r="M1211" s="21">
        <v>35</v>
      </c>
      <c r="N1211" s="21">
        <v>35</v>
      </c>
      <c r="O1211" s="21">
        <v>33</v>
      </c>
      <c r="P1211" s="21">
        <v>30</v>
      </c>
      <c r="Q1211" s="22">
        <v>60</v>
      </c>
      <c r="R1211" s="22">
        <v>50</v>
      </c>
      <c r="S1211" s="23">
        <f t="shared" si="165"/>
        <v>10</v>
      </c>
      <c r="T1211" s="22">
        <v>45</v>
      </c>
      <c r="U1211" s="22">
        <v>20</v>
      </c>
      <c r="V1211" s="24">
        <v>0</v>
      </c>
      <c r="W1211" s="24" t="str">
        <f t="shared" si="161"/>
        <v>Calma</v>
      </c>
      <c r="X1211" s="24" t="s">
        <v>58</v>
      </c>
      <c r="Y1211" s="24">
        <f t="shared" si="162"/>
        <v>270</v>
      </c>
      <c r="Z1211" s="25">
        <v>0</v>
      </c>
      <c r="AA1211" s="25">
        <f t="shared" si="166"/>
        <v>0</v>
      </c>
      <c r="AB1211" s="25">
        <f t="shared" si="167"/>
        <v>0</v>
      </c>
      <c r="AD1211" s="26">
        <v>8</v>
      </c>
      <c r="AE1211" s="26" t="s">
        <v>88</v>
      </c>
    </row>
    <row r="1212" spans="1:40">
      <c r="A1212" s="17">
        <v>43665</v>
      </c>
      <c r="B1212" s="18">
        <v>0.33333333333333298</v>
      </c>
      <c r="C1212" s="18">
        <v>0.625</v>
      </c>
      <c r="E1212" s="19">
        <v>22</v>
      </c>
      <c r="F1212" s="19">
        <v>30</v>
      </c>
      <c r="G1212" s="5">
        <f>INDEX('Carta Psicrométrica'!B$3:AO$49,MATCH(datos!F1212,'Carta Psicrométrica'!A$3:A$49,0),MATCH(datos!E1212,'Carta Psicrométrica'!B$2:AO$2,0))</f>
        <v>0</v>
      </c>
      <c r="H1212" s="20">
        <v>41</v>
      </c>
      <c r="I1212" s="20">
        <v>26</v>
      </c>
      <c r="J1212" s="6">
        <v>1020</v>
      </c>
      <c r="K1212" s="6">
        <f t="shared" si="159"/>
        <v>765</v>
      </c>
      <c r="L1212" s="21">
        <v>35</v>
      </c>
      <c r="M1212" s="21">
        <v>35</v>
      </c>
      <c r="N1212" s="21">
        <v>35</v>
      </c>
      <c r="O1212" s="21">
        <v>34</v>
      </c>
      <c r="P1212" s="21">
        <v>30</v>
      </c>
      <c r="Q1212" s="22">
        <v>50</v>
      </c>
      <c r="R1212" s="22">
        <v>40</v>
      </c>
      <c r="S1212" s="23">
        <f t="shared" si="165"/>
        <v>10</v>
      </c>
      <c r="T1212" s="22">
        <v>45</v>
      </c>
      <c r="U1212" s="22">
        <v>20</v>
      </c>
      <c r="V1212" s="24">
        <v>0</v>
      </c>
      <c r="W1212" s="24" t="str">
        <f t="shared" si="161"/>
        <v>Calma</v>
      </c>
      <c r="X1212" s="24" t="s">
        <v>58</v>
      </c>
      <c r="Y1212" s="24">
        <f t="shared" si="162"/>
        <v>270</v>
      </c>
      <c r="Z1212" s="25">
        <v>0</v>
      </c>
      <c r="AA1212" s="25">
        <f t="shared" si="166"/>
        <v>0</v>
      </c>
      <c r="AB1212" s="25">
        <f t="shared" si="167"/>
        <v>0</v>
      </c>
      <c r="AD1212" s="26">
        <v>0</v>
      </c>
    </row>
    <row r="1213" spans="1:40">
      <c r="A1213" s="17">
        <v>43666</v>
      </c>
      <c r="B1213" s="18">
        <v>0.33333333333333298</v>
      </c>
      <c r="C1213" s="18">
        <v>0.625</v>
      </c>
      <c r="E1213" s="19">
        <v>23</v>
      </c>
      <c r="F1213" s="19">
        <v>31</v>
      </c>
      <c r="G1213" s="5" t="e">
        <f>INDEX('Carta Psicrométrica'!B$3:AO$49,MATCH(datos!F1213,'Carta Psicrométrica'!A$3:A$49,0),MATCH(datos!E1213,'Carta Psicrométrica'!B$2:AO$2,0))</f>
        <v>#N/A</v>
      </c>
      <c r="H1213" s="20">
        <v>42</v>
      </c>
      <c r="I1213" s="20">
        <v>26</v>
      </c>
      <c r="J1213" s="6">
        <v>1020</v>
      </c>
      <c r="K1213" s="6">
        <f t="shared" si="159"/>
        <v>765</v>
      </c>
      <c r="L1213" s="21">
        <v>35</v>
      </c>
      <c r="M1213" s="21">
        <v>35</v>
      </c>
      <c r="N1213" s="21">
        <v>36</v>
      </c>
      <c r="O1213" s="21">
        <v>34</v>
      </c>
      <c r="P1213" s="21">
        <v>30</v>
      </c>
      <c r="Q1213" s="22">
        <v>110</v>
      </c>
      <c r="R1213" s="22">
        <v>100</v>
      </c>
      <c r="S1213" s="23">
        <f t="shared" si="165"/>
        <v>10</v>
      </c>
      <c r="T1213" s="22">
        <v>43</v>
      </c>
      <c r="U1213" s="22">
        <v>20</v>
      </c>
      <c r="V1213" s="24">
        <v>0</v>
      </c>
      <c r="W1213" s="24" t="str">
        <f t="shared" si="161"/>
        <v>Calma</v>
      </c>
      <c r="X1213" s="24" t="s">
        <v>64</v>
      </c>
      <c r="Y1213" s="24">
        <f t="shared" si="162"/>
        <v>0</v>
      </c>
      <c r="Z1213" s="25">
        <v>0</v>
      </c>
      <c r="AA1213" s="25">
        <f t="shared" si="166"/>
        <v>0</v>
      </c>
      <c r="AB1213" s="25">
        <f t="shared" si="167"/>
        <v>0</v>
      </c>
      <c r="AD1213" s="26">
        <v>0</v>
      </c>
    </row>
    <row r="1214" spans="1:40">
      <c r="A1214" s="17">
        <v>43667</v>
      </c>
      <c r="B1214" s="18">
        <v>0.33333333333333298</v>
      </c>
      <c r="C1214" s="18">
        <v>0.625</v>
      </c>
      <c r="E1214" s="19">
        <v>22</v>
      </c>
      <c r="F1214" s="19">
        <v>30</v>
      </c>
      <c r="G1214" s="5">
        <f>INDEX('Carta Psicrométrica'!B$3:AO$49,MATCH(datos!F1214,'Carta Psicrométrica'!A$3:A$49,0),MATCH(datos!E1214,'Carta Psicrométrica'!B$2:AO$2,0))</f>
        <v>0</v>
      </c>
      <c r="H1214" s="20">
        <v>43</v>
      </c>
      <c r="I1214" s="20">
        <v>27</v>
      </c>
      <c r="J1214" s="6">
        <v>1020</v>
      </c>
      <c r="K1214" s="6">
        <f t="shared" si="159"/>
        <v>765</v>
      </c>
      <c r="L1214" s="21">
        <v>35</v>
      </c>
      <c r="M1214" s="21">
        <v>35</v>
      </c>
      <c r="N1214" s="21">
        <v>36</v>
      </c>
      <c r="O1214" s="21">
        <v>35</v>
      </c>
      <c r="P1214" s="21">
        <v>30</v>
      </c>
      <c r="Q1214" s="22">
        <v>100</v>
      </c>
      <c r="R1214" s="22">
        <v>90</v>
      </c>
      <c r="S1214" s="23">
        <f t="shared" si="165"/>
        <v>10</v>
      </c>
      <c r="T1214" s="22">
        <v>44</v>
      </c>
      <c r="U1214" s="22">
        <v>20</v>
      </c>
      <c r="V1214" s="24">
        <v>1</v>
      </c>
      <c r="W1214" s="24" t="str">
        <f t="shared" si="161"/>
        <v>Ventolina</v>
      </c>
      <c r="X1214" s="24" t="s">
        <v>58</v>
      </c>
      <c r="Y1214" s="24">
        <f t="shared" si="162"/>
        <v>270</v>
      </c>
      <c r="Z1214" s="25">
        <v>0</v>
      </c>
      <c r="AA1214" s="25">
        <f t="shared" si="166"/>
        <v>0</v>
      </c>
      <c r="AB1214" s="25">
        <f t="shared" si="167"/>
        <v>0</v>
      </c>
      <c r="AD1214" s="26">
        <v>0</v>
      </c>
    </row>
    <row r="1215" spans="1:40">
      <c r="A1215" s="17">
        <v>43668</v>
      </c>
      <c r="B1215" s="18">
        <v>0.33333333333333298</v>
      </c>
      <c r="C1215" s="18">
        <v>0.625</v>
      </c>
      <c r="E1215" s="19">
        <v>21</v>
      </c>
      <c r="F1215" s="19">
        <v>28</v>
      </c>
      <c r="G1215" s="5">
        <f>INDEX('Carta Psicrométrica'!B$3:AO$49,MATCH(datos!F1215,'Carta Psicrométrica'!A$3:A$49,0),MATCH(datos!E1215,'Carta Psicrométrica'!B$2:AO$2,0))</f>
        <v>0</v>
      </c>
      <c r="H1215" s="20">
        <v>45</v>
      </c>
      <c r="I1215" s="20">
        <v>28</v>
      </c>
      <c r="J1215" s="6">
        <v>1020</v>
      </c>
      <c r="K1215" s="6">
        <f t="shared" si="159"/>
        <v>765</v>
      </c>
      <c r="L1215" s="21">
        <v>35</v>
      </c>
      <c r="M1215" s="21">
        <v>35</v>
      </c>
      <c r="N1215" s="21">
        <v>36</v>
      </c>
      <c r="O1215" s="21">
        <v>35</v>
      </c>
      <c r="P1215" s="21">
        <v>31</v>
      </c>
      <c r="Q1215" s="22">
        <v>90</v>
      </c>
      <c r="R1215" s="22">
        <v>77</v>
      </c>
      <c r="S1215" s="23">
        <f t="shared" si="165"/>
        <v>13</v>
      </c>
      <c r="T1215" s="22">
        <v>44</v>
      </c>
      <c r="U1215" s="22">
        <v>20</v>
      </c>
      <c r="V1215" s="24">
        <v>1</v>
      </c>
      <c r="W1215" s="24" t="str">
        <f t="shared" si="161"/>
        <v>Ventolina</v>
      </c>
      <c r="X1215" s="24" t="s">
        <v>62</v>
      </c>
      <c r="Y1215" s="24">
        <f t="shared" si="162"/>
        <v>157.5</v>
      </c>
      <c r="Z1215" s="25">
        <v>0</v>
      </c>
      <c r="AA1215" s="25">
        <f t="shared" si="166"/>
        <v>0</v>
      </c>
      <c r="AB1215" s="25">
        <f t="shared" si="167"/>
        <v>0</v>
      </c>
      <c r="AD1215" s="26">
        <v>8</v>
      </c>
      <c r="AE1215" s="26" t="s">
        <v>381</v>
      </c>
    </row>
    <row r="1216" spans="1:40">
      <c r="A1216" s="17">
        <v>43669</v>
      </c>
      <c r="B1216" s="18">
        <v>0.33333333333333298</v>
      </c>
      <c r="C1216" s="18">
        <v>0.625</v>
      </c>
      <c r="E1216" s="19">
        <v>23</v>
      </c>
      <c r="F1216" s="19">
        <v>30</v>
      </c>
      <c r="G1216" s="5">
        <f>INDEX('Carta Psicrométrica'!B$3:AO$49,MATCH(datos!F1216,'Carta Psicrométrica'!A$3:A$49,0),MATCH(datos!E1216,'Carta Psicrométrica'!B$2:AO$2,0))</f>
        <v>0</v>
      </c>
      <c r="H1216" s="20">
        <v>35</v>
      </c>
      <c r="I1216" s="20">
        <v>24</v>
      </c>
      <c r="J1216" s="6">
        <v>1020</v>
      </c>
      <c r="K1216" s="6">
        <f t="shared" si="159"/>
        <v>765</v>
      </c>
      <c r="L1216" s="21">
        <v>33</v>
      </c>
      <c r="M1216" s="21">
        <v>34</v>
      </c>
      <c r="N1216" s="21">
        <v>35</v>
      </c>
      <c r="O1216" s="21">
        <v>35</v>
      </c>
      <c r="P1216" s="21">
        <v>30</v>
      </c>
      <c r="Q1216" s="22">
        <v>77</v>
      </c>
      <c r="R1216" s="22">
        <v>72</v>
      </c>
      <c r="S1216" s="23">
        <f t="shared" si="165"/>
        <v>5</v>
      </c>
      <c r="T1216" s="22">
        <v>43</v>
      </c>
      <c r="U1216" s="22">
        <v>20</v>
      </c>
      <c r="V1216" s="24">
        <v>1</v>
      </c>
      <c r="W1216" s="24" t="str">
        <f t="shared" si="161"/>
        <v>Ventolina</v>
      </c>
      <c r="X1216" s="24" t="s">
        <v>51</v>
      </c>
      <c r="Y1216" s="24">
        <f t="shared" si="162"/>
        <v>90</v>
      </c>
      <c r="Z1216" s="25">
        <v>0</v>
      </c>
      <c r="AA1216" s="25">
        <f t="shared" si="166"/>
        <v>0</v>
      </c>
      <c r="AB1216" s="25">
        <f t="shared" si="167"/>
        <v>0</v>
      </c>
      <c r="AD1216" s="26">
        <v>8</v>
      </c>
      <c r="AE1216" s="26" t="s">
        <v>381</v>
      </c>
    </row>
    <row r="1217" spans="1:31">
      <c r="A1217" s="17">
        <v>43670</v>
      </c>
      <c r="B1217" s="18">
        <v>0.33333333333333298</v>
      </c>
      <c r="C1217" s="18">
        <v>0.625</v>
      </c>
      <c r="E1217" s="19">
        <v>20</v>
      </c>
      <c r="F1217" s="19">
        <v>25</v>
      </c>
      <c r="G1217" s="5">
        <f>INDEX('Carta Psicrométrica'!B$3:AO$49,MATCH(datos!F1217,'Carta Psicrométrica'!A$3:A$49,0),MATCH(datos!E1217,'Carta Psicrométrica'!B$2:AO$2,0))</f>
        <v>0</v>
      </c>
      <c r="H1217" s="20">
        <v>36</v>
      </c>
      <c r="I1217" s="20">
        <v>21</v>
      </c>
      <c r="J1217" s="6">
        <v>1020</v>
      </c>
      <c r="K1217" s="6">
        <f t="shared" si="159"/>
        <v>765</v>
      </c>
      <c r="L1217" s="21">
        <v>32</v>
      </c>
      <c r="M1217" s="21">
        <v>33</v>
      </c>
      <c r="N1217" s="21">
        <v>35</v>
      </c>
      <c r="O1217" s="21">
        <v>34</v>
      </c>
      <c r="P1217" s="21">
        <v>30</v>
      </c>
      <c r="Q1217" s="22">
        <v>72</v>
      </c>
      <c r="R1217" s="22">
        <v>65</v>
      </c>
      <c r="S1217" s="23">
        <f t="shared" si="165"/>
        <v>7</v>
      </c>
      <c r="T1217" s="22">
        <v>44</v>
      </c>
      <c r="U1217" s="22">
        <v>22</v>
      </c>
      <c r="V1217" s="24">
        <v>0</v>
      </c>
      <c r="W1217" s="24" t="str">
        <f t="shared" si="161"/>
        <v>Calma</v>
      </c>
      <c r="X1217" s="24" t="s">
        <v>51</v>
      </c>
      <c r="Y1217" s="24">
        <f t="shared" si="162"/>
        <v>90</v>
      </c>
      <c r="Z1217" s="25">
        <v>0</v>
      </c>
      <c r="AA1217" s="25">
        <f t="shared" si="166"/>
        <v>0</v>
      </c>
      <c r="AB1217" s="25">
        <f t="shared" si="167"/>
        <v>0</v>
      </c>
      <c r="AD1217" s="26">
        <v>0</v>
      </c>
    </row>
    <row r="1218" spans="1:31">
      <c r="A1218" s="17">
        <v>43671</v>
      </c>
      <c r="B1218" s="18">
        <v>0.33333333333333298</v>
      </c>
      <c r="C1218" s="18">
        <v>0.625</v>
      </c>
      <c r="E1218" s="19">
        <v>20</v>
      </c>
      <c r="F1218" s="19">
        <v>27</v>
      </c>
      <c r="G1218" s="5">
        <f>INDEX('Carta Psicrométrica'!B$3:AO$49,MATCH(datos!F1218,'Carta Psicrométrica'!A$3:A$49,0),MATCH(datos!E1218,'Carta Psicrométrica'!B$2:AO$2,0))</f>
        <v>0</v>
      </c>
      <c r="H1218" s="20">
        <v>38</v>
      </c>
      <c r="I1218" s="20">
        <v>23</v>
      </c>
      <c r="J1218" s="6">
        <v>1021</v>
      </c>
      <c r="K1218" s="6">
        <f t="shared" si="159"/>
        <v>765.75</v>
      </c>
      <c r="L1218" s="21">
        <v>33</v>
      </c>
      <c r="M1218" s="21">
        <v>34</v>
      </c>
      <c r="N1218" s="21">
        <v>35</v>
      </c>
      <c r="O1218" s="21">
        <v>34</v>
      </c>
      <c r="P1218" s="21">
        <v>30</v>
      </c>
      <c r="Q1218" s="22">
        <v>65</v>
      </c>
      <c r="R1218" s="22">
        <v>55</v>
      </c>
      <c r="S1218" s="23">
        <f t="shared" si="165"/>
        <v>10</v>
      </c>
      <c r="T1218" s="22">
        <v>45</v>
      </c>
      <c r="U1218" s="22">
        <v>20</v>
      </c>
      <c r="V1218" s="24">
        <v>0</v>
      </c>
      <c r="W1218" s="24" t="str">
        <f t="shared" si="161"/>
        <v>Calma</v>
      </c>
      <c r="X1218" s="24" t="s">
        <v>51</v>
      </c>
      <c r="Y1218" s="24">
        <f t="shared" si="162"/>
        <v>90</v>
      </c>
      <c r="Z1218" s="25">
        <v>0</v>
      </c>
      <c r="AA1218" s="25">
        <f t="shared" si="166"/>
        <v>0</v>
      </c>
      <c r="AB1218" s="25">
        <f t="shared" si="167"/>
        <v>0</v>
      </c>
      <c r="AD1218" s="26">
        <v>0</v>
      </c>
    </row>
    <row r="1219" spans="1:31">
      <c r="A1219" s="17">
        <v>43672</v>
      </c>
      <c r="B1219" s="18">
        <v>0.33333333333333298</v>
      </c>
      <c r="C1219" s="18">
        <v>0.625</v>
      </c>
      <c r="E1219" s="19">
        <v>20</v>
      </c>
      <c r="F1219" s="19">
        <v>27</v>
      </c>
      <c r="G1219" s="5">
        <f>INDEX('Carta Psicrométrica'!B$3:AO$49,MATCH(datos!F1219,'Carta Psicrométrica'!A$3:A$49,0),MATCH(datos!E1219,'Carta Psicrométrica'!B$2:AO$2,0))</f>
        <v>0</v>
      </c>
      <c r="H1219" s="20">
        <v>40</v>
      </c>
      <c r="I1219" s="20">
        <v>25</v>
      </c>
      <c r="J1219" s="6">
        <v>1023</v>
      </c>
      <c r="K1219" s="6">
        <f t="shared" si="159"/>
        <v>767.25</v>
      </c>
      <c r="L1219" s="21">
        <v>34</v>
      </c>
      <c r="M1219" s="21">
        <v>35</v>
      </c>
      <c r="N1219" s="21">
        <v>35</v>
      </c>
      <c r="O1219" s="21">
        <v>34</v>
      </c>
      <c r="P1219" s="21">
        <v>30</v>
      </c>
      <c r="Q1219" s="22">
        <v>55</v>
      </c>
      <c r="R1219" s="22">
        <v>45</v>
      </c>
      <c r="S1219" s="23">
        <f t="shared" si="165"/>
        <v>10</v>
      </c>
      <c r="T1219" s="22">
        <v>45</v>
      </c>
      <c r="U1219" s="22">
        <v>20</v>
      </c>
      <c r="V1219" s="24">
        <v>0</v>
      </c>
      <c r="W1219" s="24" t="str">
        <f t="shared" si="161"/>
        <v>Calma</v>
      </c>
      <c r="X1219" s="24" t="s">
        <v>56</v>
      </c>
      <c r="Y1219" s="24">
        <f t="shared" si="162"/>
        <v>67.5</v>
      </c>
      <c r="Z1219" s="25">
        <v>0</v>
      </c>
      <c r="AA1219" s="25">
        <f t="shared" si="166"/>
        <v>0</v>
      </c>
      <c r="AB1219" s="25">
        <f t="shared" si="167"/>
        <v>0</v>
      </c>
      <c r="AD1219" s="26">
        <v>8</v>
      </c>
      <c r="AE1219" s="26" t="s">
        <v>112</v>
      </c>
    </row>
    <row r="1220" spans="1:31">
      <c r="A1220" s="17">
        <v>43673</v>
      </c>
      <c r="B1220" s="18">
        <v>0.33333333333333298</v>
      </c>
      <c r="C1220" s="18">
        <v>0.625</v>
      </c>
      <c r="E1220" s="19">
        <v>30</v>
      </c>
      <c r="F1220" s="19">
        <v>29</v>
      </c>
      <c r="G1220" s="5">
        <f>INDEX('Carta Psicrométrica'!B$3:AO$49,MATCH(datos!F1220,'Carta Psicrométrica'!A$3:A$49,0),MATCH(datos!E1220,'Carta Psicrométrica'!B$2:AO$2,0))</f>
        <v>0</v>
      </c>
      <c r="H1220" s="20">
        <v>43</v>
      </c>
      <c r="I1220" s="20">
        <v>26</v>
      </c>
      <c r="J1220" s="6">
        <v>1023</v>
      </c>
      <c r="K1220" s="6">
        <f t="shared" si="159"/>
        <v>767.25</v>
      </c>
      <c r="L1220" s="21">
        <v>35</v>
      </c>
      <c r="M1220" s="21">
        <v>35</v>
      </c>
      <c r="N1220" s="21">
        <v>35</v>
      </c>
      <c r="O1220" s="21">
        <v>34</v>
      </c>
      <c r="P1220" s="21">
        <v>35</v>
      </c>
      <c r="Q1220" s="22">
        <v>45</v>
      </c>
      <c r="R1220" s="22">
        <v>35</v>
      </c>
      <c r="S1220" s="23">
        <f t="shared" si="165"/>
        <v>10</v>
      </c>
      <c r="T1220" s="22">
        <v>42</v>
      </c>
      <c r="U1220" s="22">
        <v>20</v>
      </c>
      <c r="V1220" s="24">
        <v>0</v>
      </c>
      <c r="W1220" s="24" t="str">
        <f t="shared" si="161"/>
        <v>Calma</v>
      </c>
      <c r="X1220" s="24" t="s">
        <v>56</v>
      </c>
      <c r="Y1220" s="24">
        <f t="shared" si="162"/>
        <v>67.5</v>
      </c>
      <c r="Z1220" s="25">
        <v>0</v>
      </c>
      <c r="AA1220" s="25">
        <f t="shared" si="166"/>
        <v>0</v>
      </c>
      <c r="AB1220" s="25">
        <f t="shared" si="167"/>
        <v>0</v>
      </c>
      <c r="AD1220" s="26">
        <v>8</v>
      </c>
      <c r="AE1220" s="26" t="s">
        <v>89</v>
      </c>
    </row>
    <row r="1221" spans="1:31">
      <c r="A1221" s="17">
        <v>43674</v>
      </c>
      <c r="B1221" s="18">
        <v>0.33333333333333298</v>
      </c>
      <c r="C1221" s="18">
        <v>0.625</v>
      </c>
      <c r="E1221" s="19">
        <v>24</v>
      </c>
      <c r="F1221" s="19">
        <v>31</v>
      </c>
      <c r="G1221" s="5" t="e">
        <f>INDEX('Carta Psicrométrica'!B$3:AO$49,MATCH(datos!F1221,'Carta Psicrométrica'!A$3:A$49,0),MATCH(datos!E1221,'Carta Psicrométrica'!B$2:AO$2,0))</f>
        <v>#N/A</v>
      </c>
      <c r="H1221" s="20">
        <v>42</v>
      </c>
      <c r="I1221" s="20">
        <v>27</v>
      </c>
      <c r="J1221" s="6">
        <v>1023</v>
      </c>
      <c r="K1221" s="6">
        <f t="shared" si="159"/>
        <v>767.25</v>
      </c>
      <c r="L1221" s="21">
        <v>36</v>
      </c>
      <c r="M1221" s="21">
        <v>36</v>
      </c>
      <c r="N1221" s="21">
        <v>36</v>
      </c>
      <c r="O1221" s="21">
        <v>35</v>
      </c>
      <c r="P1221" s="21">
        <v>35</v>
      </c>
      <c r="Q1221" s="22">
        <v>110</v>
      </c>
      <c r="R1221" s="22">
        <v>95</v>
      </c>
      <c r="S1221" s="23">
        <f t="shared" si="165"/>
        <v>15</v>
      </c>
      <c r="T1221" s="22">
        <v>46</v>
      </c>
      <c r="U1221" s="22">
        <v>25</v>
      </c>
      <c r="V1221" s="24">
        <v>0</v>
      </c>
      <c r="W1221" s="24" t="str">
        <f t="shared" si="161"/>
        <v>Calma</v>
      </c>
      <c r="X1221" s="24" t="s">
        <v>67</v>
      </c>
      <c r="Y1221" s="24">
        <f t="shared" si="162"/>
        <v>337.5</v>
      </c>
      <c r="Z1221" s="25">
        <v>0</v>
      </c>
      <c r="AA1221" s="25">
        <f t="shared" si="166"/>
        <v>0</v>
      </c>
      <c r="AB1221" s="25">
        <f t="shared" si="167"/>
        <v>0</v>
      </c>
      <c r="AD1221" s="26">
        <v>8</v>
      </c>
      <c r="AE1221" s="26" t="s">
        <v>93</v>
      </c>
    </row>
    <row r="1222" spans="1:31">
      <c r="A1222" s="17">
        <v>43675</v>
      </c>
      <c r="B1222" s="18">
        <v>0.33333333333333298</v>
      </c>
      <c r="C1222" s="18">
        <v>0.625</v>
      </c>
      <c r="E1222" s="19">
        <v>22</v>
      </c>
      <c r="F1222" s="19">
        <v>27</v>
      </c>
      <c r="G1222" s="5">
        <f>INDEX('Carta Psicrométrica'!B$3:AO$49,MATCH(datos!F1222,'Carta Psicrométrica'!A$3:A$49,0),MATCH(datos!E1222,'Carta Psicrométrica'!B$2:AO$2,0))</f>
        <v>0</v>
      </c>
      <c r="H1222" s="20">
        <v>41</v>
      </c>
      <c r="I1222" s="20">
        <v>25</v>
      </c>
      <c r="J1222" s="6">
        <v>1020</v>
      </c>
      <c r="K1222" s="6">
        <f t="shared" si="159"/>
        <v>765</v>
      </c>
      <c r="L1222" s="21">
        <v>35</v>
      </c>
      <c r="M1222" s="21">
        <v>35</v>
      </c>
      <c r="N1222" s="21">
        <v>35</v>
      </c>
      <c r="O1222" s="21">
        <v>35</v>
      </c>
      <c r="P1222" s="21">
        <v>30</v>
      </c>
      <c r="Q1222" s="22">
        <v>95</v>
      </c>
      <c r="R1222" s="22">
        <v>85</v>
      </c>
      <c r="S1222" s="23">
        <f t="shared" si="165"/>
        <v>10</v>
      </c>
      <c r="T1222" s="22">
        <v>44</v>
      </c>
      <c r="U1222" s="22">
        <v>20</v>
      </c>
      <c r="V1222" s="24">
        <v>0</v>
      </c>
      <c r="W1222" s="24" t="str">
        <f t="shared" si="161"/>
        <v>Calma</v>
      </c>
      <c r="X1222" s="24" t="s">
        <v>64</v>
      </c>
      <c r="Y1222" s="24">
        <f t="shared" si="162"/>
        <v>0</v>
      </c>
      <c r="Z1222" s="25">
        <v>0</v>
      </c>
      <c r="AA1222" s="25">
        <f t="shared" si="166"/>
        <v>0</v>
      </c>
      <c r="AB1222" s="25">
        <f t="shared" si="167"/>
        <v>0</v>
      </c>
      <c r="AD1222" s="26">
        <v>8</v>
      </c>
      <c r="AE1222" s="26" t="s">
        <v>93</v>
      </c>
    </row>
    <row r="1223" spans="1:31">
      <c r="A1223" s="17">
        <v>43676</v>
      </c>
      <c r="B1223" s="18">
        <v>0.33333333333333298</v>
      </c>
      <c r="C1223" s="18">
        <v>0.625</v>
      </c>
      <c r="E1223" s="19">
        <v>22</v>
      </c>
      <c r="F1223" s="19">
        <v>29</v>
      </c>
      <c r="G1223" s="5">
        <f>INDEX('Carta Psicrométrica'!B$3:AO$49,MATCH(datos!F1223,'Carta Psicrométrica'!A$3:A$49,0),MATCH(datos!E1223,'Carta Psicrométrica'!B$2:AO$2,0))</f>
        <v>0</v>
      </c>
      <c r="H1223" s="20">
        <v>40</v>
      </c>
      <c r="I1223" s="20">
        <v>25</v>
      </c>
      <c r="J1223" s="6">
        <v>1021</v>
      </c>
      <c r="K1223" s="6">
        <f t="shared" si="159"/>
        <v>765.75</v>
      </c>
      <c r="L1223" s="21">
        <v>34</v>
      </c>
      <c r="M1223" s="21">
        <v>34</v>
      </c>
      <c r="N1223" s="21">
        <v>35</v>
      </c>
      <c r="O1223" s="21">
        <v>35</v>
      </c>
      <c r="P1223" s="21">
        <v>36</v>
      </c>
      <c r="Q1223" s="22">
        <v>85</v>
      </c>
      <c r="R1223" s="22">
        <v>77</v>
      </c>
      <c r="S1223" s="23">
        <f t="shared" si="165"/>
        <v>8</v>
      </c>
      <c r="T1223" s="22">
        <v>40</v>
      </c>
      <c r="U1223" s="22">
        <v>20</v>
      </c>
      <c r="V1223" s="24">
        <v>0</v>
      </c>
      <c r="W1223" s="24" t="str">
        <f t="shared" si="161"/>
        <v>Calma</v>
      </c>
      <c r="X1223" s="24" t="s">
        <v>51</v>
      </c>
      <c r="Y1223" s="24">
        <f t="shared" si="162"/>
        <v>90</v>
      </c>
      <c r="Z1223" s="25">
        <v>0</v>
      </c>
      <c r="AA1223" s="25">
        <f t="shared" si="166"/>
        <v>0</v>
      </c>
      <c r="AB1223" s="25">
        <f t="shared" si="167"/>
        <v>0</v>
      </c>
      <c r="AD1223" s="26">
        <v>0</v>
      </c>
    </row>
    <row r="1224" spans="1:31">
      <c r="A1224" s="17">
        <v>43677</v>
      </c>
      <c r="B1224" s="18">
        <v>0.33333333333333298</v>
      </c>
      <c r="C1224" s="18">
        <v>0.625</v>
      </c>
      <c r="E1224" s="19">
        <v>23</v>
      </c>
      <c r="F1224" s="19">
        <v>29</v>
      </c>
      <c r="G1224" s="5">
        <f>INDEX('Carta Psicrométrica'!B$3:AO$49,MATCH(datos!F1224,'Carta Psicrométrica'!A$3:A$49,0),MATCH(datos!E1224,'Carta Psicrométrica'!B$2:AO$2,0))</f>
        <v>0</v>
      </c>
      <c r="H1224" s="20">
        <v>40</v>
      </c>
      <c r="I1224" s="20">
        <v>25</v>
      </c>
      <c r="J1224" s="6">
        <v>1020</v>
      </c>
      <c r="K1224" s="6">
        <f t="shared" si="159"/>
        <v>765</v>
      </c>
      <c r="L1224" s="21">
        <v>35</v>
      </c>
      <c r="M1224" s="21">
        <v>35</v>
      </c>
      <c r="N1224" s="21">
        <v>35</v>
      </c>
      <c r="O1224" s="21">
        <v>34</v>
      </c>
      <c r="P1224" s="21">
        <v>30</v>
      </c>
      <c r="Q1224" s="22">
        <v>77</v>
      </c>
      <c r="R1224" s="22">
        <v>70</v>
      </c>
      <c r="S1224" s="23">
        <f t="shared" si="165"/>
        <v>7</v>
      </c>
      <c r="T1224" s="22">
        <v>45</v>
      </c>
      <c r="U1224" s="22">
        <v>20</v>
      </c>
      <c r="V1224" s="24">
        <v>0</v>
      </c>
      <c r="W1224" s="24" t="str">
        <f t="shared" si="161"/>
        <v>Calma</v>
      </c>
      <c r="X1224" s="24" t="s">
        <v>51</v>
      </c>
      <c r="Y1224" s="24">
        <f t="shared" si="162"/>
        <v>90</v>
      </c>
      <c r="Z1224" s="25">
        <v>0</v>
      </c>
      <c r="AA1224" s="25">
        <f t="shared" si="166"/>
        <v>0</v>
      </c>
      <c r="AB1224" s="25">
        <f t="shared" si="167"/>
        <v>0</v>
      </c>
      <c r="AD1224" s="26">
        <v>0</v>
      </c>
    </row>
    <row r="1225" spans="1:31">
      <c r="A1225" s="17">
        <v>43678</v>
      </c>
      <c r="B1225" s="18">
        <v>0.33333333333333298</v>
      </c>
      <c r="C1225" s="18">
        <v>0.625</v>
      </c>
      <c r="E1225" s="19">
        <v>24</v>
      </c>
      <c r="F1225" s="19">
        <v>29</v>
      </c>
      <c r="G1225" s="5">
        <f>INDEX('Carta Psicrométrica'!B$3:AO$49,MATCH(datos!F1225,'Carta Psicrométrica'!A$3:A$49,0),MATCH(datos!E1225,'Carta Psicrométrica'!B$2:AO$2,0))</f>
        <v>0</v>
      </c>
      <c r="H1225" s="20">
        <v>41</v>
      </c>
      <c r="I1225" s="20">
        <v>25</v>
      </c>
      <c r="J1225" s="6">
        <v>1022</v>
      </c>
      <c r="K1225" s="6">
        <f t="shared" si="159"/>
        <v>766.5</v>
      </c>
      <c r="L1225" s="21">
        <v>35</v>
      </c>
      <c r="M1225" s="21">
        <v>35</v>
      </c>
      <c r="N1225" s="21">
        <v>36</v>
      </c>
      <c r="O1225" s="21">
        <v>35</v>
      </c>
      <c r="P1225" s="21">
        <v>32</v>
      </c>
      <c r="Q1225" s="22">
        <v>70</v>
      </c>
      <c r="R1225" s="22">
        <v>61</v>
      </c>
      <c r="S1225" s="23">
        <f t="shared" si="165"/>
        <v>9</v>
      </c>
      <c r="T1225" s="22">
        <v>43</v>
      </c>
      <c r="U1225" s="22">
        <v>22</v>
      </c>
      <c r="V1225" s="24">
        <v>2</v>
      </c>
      <c r="W1225" s="24" t="str">
        <f t="shared" si="161"/>
        <v>Brisa Suave</v>
      </c>
      <c r="X1225" s="24" t="s">
        <v>49</v>
      </c>
      <c r="Y1225" s="24">
        <f t="shared" si="162"/>
        <v>247.5</v>
      </c>
      <c r="Z1225" s="25">
        <v>0</v>
      </c>
      <c r="AA1225" s="25">
        <f t="shared" si="166"/>
        <v>0</v>
      </c>
      <c r="AB1225" s="25">
        <f t="shared" si="167"/>
        <v>0</v>
      </c>
      <c r="AD1225" s="26">
        <v>2</v>
      </c>
      <c r="AE1225" s="26" t="s">
        <v>76</v>
      </c>
    </row>
    <row r="1226" spans="1:31">
      <c r="A1226" s="17">
        <v>43679</v>
      </c>
      <c r="B1226" s="18">
        <v>0.33333333333333298</v>
      </c>
      <c r="C1226" s="18">
        <v>0.625</v>
      </c>
      <c r="E1226" s="19">
        <v>23</v>
      </c>
      <c r="F1226" s="19">
        <v>30</v>
      </c>
      <c r="G1226" s="5">
        <f>INDEX('Carta Psicrométrica'!B$3:AO$49,MATCH(datos!F1226,'Carta Psicrométrica'!A$3:A$49,0),MATCH(datos!E1226,'Carta Psicrométrica'!B$2:AO$2,0))</f>
        <v>0</v>
      </c>
      <c r="H1226" s="20">
        <v>42</v>
      </c>
      <c r="I1226" s="20">
        <v>25</v>
      </c>
      <c r="J1226" s="6">
        <v>1022</v>
      </c>
      <c r="K1226" s="6">
        <f t="shared" si="159"/>
        <v>766.5</v>
      </c>
      <c r="L1226" s="21">
        <v>36</v>
      </c>
      <c r="M1226" s="21">
        <v>36</v>
      </c>
      <c r="N1226" s="21">
        <v>36</v>
      </c>
      <c r="O1226" s="21">
        <v>34</v>
      </c>
      <c r="P1226" s="21">
        <v>31</v>
      </c>
      <c r="Q1226" s="22">
        <v>61</v>
      </c>
      <c r="R1226" s="22">
        <v>53</v>
      </c>
      <c r="S1226" s="23">
        <f t="shared" si="165"/>
        <v>8</v>
      </c>
      <c r="T1226" s="22">
        <v>44</v>
      </c>
      <c r="U1226" s="22">
        <v>24</v>
      </c>
      <c r="V1226" s="24">
        <v>0</v>
      </c>
      <c r="W1226" s="24" t="str">
        <f t="shared" si="161"/>
        <v>Calma</v>
      </c>
      <c r="X1226" s="24" t="s">
        <v>49</v>
      </c>
      <c r="Y1226" s="24">
        <f t="shared" si="162"/>
        <v>247.5</v>
      </c>
      <c r="Z1226" s="25">
        <v>0</v>
      </c>
      <c r="AA1226" s="25">
        <f t="shared" si="166"/>
        <v>0</v>
      </c>
      <c r="AB1226" s="25">
        <f t="shared" si="167"/>
        <v>0</v>
      </c>
      <c r="AD1226" s="26">
        <v>0</v>
      </c>
    </row>
    <row r="1227" spans="1:31">
      <c r="A1227" s="17">
        <v>43680</v>
      </c>
      <c r="B1227" s="18">
        <v>0.33333333333333298</v>
      </c>
      <c r="C1227" s="18">
        <v>0.625</v>
      </c>
      <c r="E1227" s="19">
        <v>26</v>
      </c>
      <c r="F1227" s="19">
        <v>36</v>
      </c>
      <c r="G1227" s="5">
        <f>INDEX('Carta Psicrométrica'!B$3:AO$49,MATCH(datos!F1227,'Carta Psicrométrica'!A$3:A$49,0),MATCH(datos!E1227,'Carta Psicrométrica'!B$2:AO$2,0))</f>
        <v>0</v>
      </c>
      <c r="H1227" s="20">
        <v>44</v>
      </c>
      <c r="I1227" s="20">
        <v>28</v>
      </c>
      <c r="J1227" s="6">
        <v>1022</v>
      </c>
      <c r="K1227" s="6">
        <f t="shared" si="159"/>
        <v>766.5</v>
      </c>
      <c r="L1227" s="21">
        <v>37</v>
      </c>
      <c r="M1227" s="21">
        <v>36</v>
      </c>
      <c r="N1227" s="21">
        <v>36</v>
      </c>
      <c r="O1227" s="21">
        <v>35</v>
      </c>
      <c r="P1227" s="21">
        <v>35</v>
      </c>
      <c r="Q1227" s="22">
        <v>53</v>
      </c>
      <c r="R1227" s="22">
        <v>40</v>
      </c>
      <c r="S1227" s="23">
        <f t="shared" si="165"/>
        <v>13</v>
      </c>
      <c r="T1227" s="22">
        <v>47</v>
      </c>
      <c r="U1227" s="22">
        <v>25</v>
      </c>
      <c r="V1227" s="24">
        <v>0</v>
      </c>
      <c r="W1227" s="24" t="str">
        <f t="shared" si="161"/>
        <v>Calma</v>
      </c>
      <c r="X1227" s="24" t="s">
        <v>53</v>
      </c>
      <c r="Y1227" s="24">
        <f t="shared" si="162"/>
        <v>22.5</v>
      </c>
      <c r="Z1227" s="25">
        <v>0</v>
      </c>
      <c r="AA1227" s="25">
        <f t="shared" si="166"/>
        <v>0</v>
      </c>
      <c r="AB1227" s="25">
        <f t="shared" si="167"/>
        <v>0</v>
      </c>
      <c r="AD1227" s="26">
        <v>2</v>
      </c>
      <c r="AE1227" s="26" t="s">
        <v>76</v>
      </c>
    </row>
    <row r="1228" spans="1:31">
      <c r="A1228" s="17">
        <v>43681</v>
      </c>
      <c r="B1228" s="18">
        <v>0.33333333333333298</v>
      </c>
      <c r="C1228" s="18">
        <v>0.625</v>
      </c>
      <c r="E1228" s="19">
        <v>23</v>
      </c>
      <c r="F1228" s="19">
        <v>28</v>
      </c>
      <c r="G1228" s="5">
        <f>INDEX('Carta Psicrométrica'!B$3:AO$49,MATCH(datos!F1228,'Carta Psicrométrica'!A$3:A$49,0),MATCH(datos!E1228,'Carta Psicrométrica'!B$2:AO$2,0))</f>
        <v>0</v>
      </c>
      <c r="H1228" s="20">
        <v>44</v>
      </c>
      <c r="I1228" s="20">
        <v>24</v>
      </c>
      <c r="J1228" s="6">
        <v>1022</v>
      </c>
      <c r="K1228" s="6">
        <f t="shared" si="159"/>
        <v>766.5</v>
      </c>
      <c r="L1228" s="21">
        <v>35</v>
      </c>
      <c r="M1228" s="21">
        <v>36</v>
      </c>
      <c r="N1228" s="21">
        <v>36</v>
      </c>
      <c r="O1228" s="21">
        <v>36</v>
      </c>
      <c r="P1228" s="21">
        <v>36</v>
      </c>
      <c r="Q1228" s="22">
        <v>46</v>
      </c>
      <c r="R1228" s="22">
        <v>22</v>
      </c>
      <c r="S1228" s="23">
        <f t="shared" si="165"/>
        <v>24</v>
      </c>
      <c r="T1228" s="22">
        <v>46</v>
      </c>
      <c r="U1228" s="22">
        <v>22</v>
      </c>
      <c r="V1228" s="24">
        <v>0</v>
      </c>
      <c r="W1228" s="24" t="str">
        <f t="shared" si="161"/>
        <v>Calma</v>
      </c>
      <c r="X1228" s="24" t="s">
        <v>64</v>
      </c>
      <c r="Y1228" s="24">
        <f t="shared" si="162"/>
        <v>0</v>
      </c>
      <c r="Z1228" s="25">
        <v>0</v>
      </c>
      <c r="AA1228" s="25">
        <f t="shared" si="166"/>
        <v>0</v>
      </c>
      <c r="AB1228" s="25">
        <f t="shared" si="167"/>
        <v>0</v>
      </c>
      <c r="AD1228" s="26">
        <v>2</v>
      </c>
      <c r="AE1228" s="26" t="s">
        <v>76</v>
      </c>
    </row>
    <row r="1229" spans="1:31">
      <c r="A1229" s="17">
        <v>43682</v>
      </c>
      <c r="B1229" s="18">
        <v>0.33333333333333298</v>
      </c>
      <c r="C1229" s="18">
        <v>0.625</v>
      </c>
      <c r="E1229" s="19">
        <v>22</v>
      </c>
      <c r="F1229" s="19">
        <v>29</v>
      </c>
      <c r="G1229" s="5">
        <f>INDEX('Carta Psicrométrica'!B$3:AO$49,MATCH(datos!F1229,'Carta Psicrométrica'!A$3:A$49,0),MATCH(datos!E1229,'Carta Psicrométrica'!B$2:AO$2,0))</f>
        <v>0</v>
      </c>
      <c r="H1229" s="20">
        <v>41</v>
      </c>
      <c r="I1229" s="20">
        <v>27</v>
      </c>
      <c r="J1229" s="6">
        <v>1022</v>
      </c>
      <c r="K1229" s="6">
        <f t="shared" si="159"/>
        <v>766.5</v>
      </c>
      <c r="L1229" s="21">
        <v>35</v>
      </c>
      <c r="M1229" s="21">
        <v>36</v>
      </c>
      <c r="N1229" s="21">
        <v>37</v>
      </c>
      <c r="O1229" s="21">
        <v>36</v>
      </c>
      <c r="P1229" s="21">
        <v>36</v>
      </c>
      <c r="Q1229" s="22">
        <v>46</v>
      </c>
      <c r="R1229" s="22">
        <v>23</v>
      </c>
      <c r="S1229" s="23">
        <f t="shared" si="165"/>
        <v>23</v>
      </c>
      <c r="T1229" s="22">
        <v>46</v>
      </c>
      <c r="U1229" s="22">
        <v>23</v>
      </c>
      <c r="V1229" s="24">
        <v>0</v>
      </c>
      <c r="W1229" s="24" t="str">
        <f t="shared" si="161"/>
        <v>Calma</v>
      </c>
      <c r="X1229" s="24" t="s">
        <v>56</v>
      </c>
      <c r="Y1229" s="24">
        <f t="shared" si="162"/>
        <v>67.5</v>
      </c>
      <c r="Z1229" s="25">
        <v>0</v>
      </c>
      <c r="AA1229" s="25">
        <f t="shared" si="166"/>
        <v>0</v>
      </c>
      <c r="AB1229" s="25">
        <f t="shared" si="167"/>
        <v>0</v>
      </c>
      <c r="AD1229" s="26">
        <v>2</v>
      </c>
      <c r="AE1229" s="26" t="s">
        <v>76</v>
      </c>
    </row>
    <row r="1230" spans="1:31">
      <c r="A1230" s="17">
        <v>43683</v>
      </c>
      <c r="B1230" s="18">
        <v>0.33333333333333298</v>
      </c>
      <c r="C1230" s="18">
        <v>0.625</v>
      </c>
      <c r="E1230" s="19">
        <v>29</v>
      </c>
      <c r="F1230" s="19">
        <v>23</v>
      </c>
      <c r="G1230" s="5">
        <f>INDEX('Carta Psicrométrica'!B$3:AO$49,MATCH(datos!F1230,'Carta Psicrométrica'!A$3:A$49,0),MATCH(datos!E1230,'Carta Psicrométrica'!B$2:AO$2,0))</f>
        <v>0</v>
      </c>
      <c r="H1230" s="20">
        <v>42</v>
      </c>
      <c r="I1230" s="20">
        <v>29</v>
      </c>
      <c r="J1230" s="6">
        <v>1020</v>
      </c>
      <c r="K1230" s="6">
        <f t="shared" si="159"/>
        <v>765</v>
      </c>
      <c r="L1230" s="21">
        <v>36</v>
      </c>
      <c r="M1230" s="21">
        <v>36</v>
      </c>
      <c r="N1230" s="21">
        <v>37</v>
      </c>
      <c r="O1230" s="21">
        <v>35</v>
      </c>
      <c r="P1230" s="21">
        <v>36</v>
      </c>
      <c r="Q1230" s="22">
        <v>88</v>
      </c>
      <c r="R1230" s="22">
        <v>77</v>
      </c>
      <c r="S1230" s="23">
        <f t="shared" si="165"/>
        <v>11</v>
      </c>
      <c r="T1230" s="22">
        <v>47</v>
      </c>
      <c r="U1230" s="22">
        <v>22</v>
      </c>
      <c r="V1230" s="24">
        <v>3</v>
      </c>
      <c r="W1230" s="24" t="str">
        <f t="shared" si="161"/>
        <v>Brisa Leve</v>
      </c>
      <c r="X1230" s="24" t="s">
        <v>47</v>
      </c>
      <c r="Y1230" s="24">
        <f t="shared" si="162"/>
        <v>315</v>
      </c>
      <c r="Z1230" s="25">
        <v>0</v>
      </c>
      <c r="AA1230" s="25">
        <f t="shared" si="166"/>
        <v>0</v>
      </c>
      <c r="AB1230" s="25">
        <f t="shared" si="167"/>
        <v>0</v>
      </c>
      <c r="AD1230" s="26">
        <v>7</v>
      </c>
      <c r="AE1230" s="26" t="s">
        <v>83</v>
      </c>
    </row>
    <row r="1231" spans="1:31">
      <c r="A1231" s="17">
        <v>43684</v>
      </c>
      <c r="B1231" s="18">
        <v>0.33333333333333298</v>
      </c>
      <c r="C1231" s="18">
        <v>0.625</v>
      </c>
      <c r="E1231" s="19">
        <v>24</v>
      </c>
      <c r="F1231" s="19">
        <v>30</v>
      </c>
      <c r="G1231" s="5">
        <f>INDEX('Carta Psicrométrica'!B$3:AO$49,MATCH(datos!F1231,'Carta Psicrométrica'!A$3:A$49,0),MATCH(datos!E1231,'Carta Psicrométrica'!B$2:AO$2,0))</f>
        <v>0</v>
      </c>
      <c r="H1231" s="20">
        <v>43</v>
      </c>
      <c r="I1231" s="20">
        <v>27</v>
      </c>
      <c r="J1231" s="6">
        <v>1020</v>
      </c>
      <c r="K1231" s="6">
        <f t="shared" si="159"/>
        <v>765</v>
      </c>
      <c r="L1231" s="21">
        <v>35</v>
      </c>
      <c r="M1231" s="21">
        <v>35</v>
      </c>
      <c r="N1231" s="21">
        <v>36</v>
      </c>
      <c r="O1231" s="21">
        <v>36</v>
      </c>
      <c r="P1231" s="21">
        <v>33</v>
      </c>
      <c r="Q1231" s="22">
        <v>77</v>
      </c>
      <c r="R1231" s="22">
        <v>67</v>
      </c>
      <c r="S1231" s="23">
        <f t="shared" si="165"/>
        <v>10</v>
      </c>
      <c r="T1231" s="22">
        <v>43</v>
      </c>
      <c r="U1231" s="22">
        <v>23</v>
      </c>
      <c r="V1231" s="24">
        <v>2</v>
      </c>
      <c r="W1231" s="24" t="str">
        <f t="shared" si="161"/>
        <v>Brisa Suave</v>
      </c>
      <c r="X1231" s="24" t="s">
        <v>66</v>
      </c>
      <c r="Y1231" s="24">
        <f t="shared" si="162"/>
        <v>225</v>
      </c>
      <c r="Z1231" s="25">
        <v>0</v>
      </c>
      <c r="AA1231" s="25">
        <f t="shared" si="166"/>
        <v>0</v>
      </c>
      <c r="AB1231" s="25">
        <f t="shared" si="167"/>
        <v>0</v>
      </c>
      <c r="AD1231" s="26">
        <v>0</v>
      </c>
    </row>
    <row r="1232" spans="1:31">
      <c r="A1232" s="17">
        <v>43685</v>
      </c>
      <c r="B1232" s="18">
        <v>0.33333333333333298</v>
      </c>
      <c r="C1232" s="18">
        <v>0.625</v>
      </c>
      <c r="E1232" s="19">
        <v>23</v>
      </c>
      <c r="F1232" s="19">
        <v>27</v>
      </c>
      <c r="G1232" s="5">
        <f>INDEX('Carta Psicrométrica'!B$3:AO$49,MATCH(datos!F1232,'Carta Psicrométrica'!A$3:A$49,0),MATCH(datos!E1232,'Carta Psicrométrica'!B$2:AO$2,0))</f>
        <v>0</v>
      </c>
      <c r="H1232" s="20">
        <v>44</v>
      </c>
      <c r="I1232" s="20">
        <v>24</v>
      </c>
      <c r="J1232" s="6">
        <v>1020</v>
      </c>
      <c r="K1232" s="6">
        <f t="shared" si="159"/>
        <v>765</v>
      </c>
      <c r="L1232" s="21">
        <v>36</v>
      </c>
      <c r="M1232" s="21">
        <v>36</v>
      </c>
      <c r="N1232" s="21">
        <v>37</v>
      </c>
      <c r="O1232" s="21">
        <v>35</v>
      </c>
      <c r="P1232" s="21">
        <v>37</v>
      </c>
      <c r="Q1232" s="22">
        <v>67</v>
      </c>
      <c r="R1232" s="22">
        <v>60</v>
      </c>
      <c r="S1232" s="23">
        <f t="shared" si="165"/>
        <v>7</v>
      </c>
      <c r="T1232" s="22">
        <v>43</v>
      </c>
      <c r="U1232" s="22">
        <v>23</v>
      </c>
      <c r="V1232" s="24">
        <v>0</v>
      </c>
      <c r="W1232" s="24" t="str">
        <f t="shared" si="161"/>
        <v>Calma</v>
      </c>
      <c r="X1232" s="24" t="s">
        <v>60</v>
      </c>
      <c r="Y1232" s="24">
        <f t="shared" si="162"/>
        <v>292.5</v>
      </c>
      <c r="Z1232" s="25">
        <v>0</v>
      </c>
      <c r="AA1232" s="25">
        <f t="shared" si="166"/>
        <v>0</v>
      </c>
      <c r="AB1232" s="25">
        <f t="shared" si="167"/>
        <v>0</v>
      </c>
      <c r="AD1232" s="26">
        <v>8</v>
      </c>
      <c r="AE1232" s="26" t="s">
        <v>93</v>
      </c>
    </row>
    <row r="1233" spans="1:31">
      <c r="A1233" s="17">
        <v>43686</v>
      </c>
      <c r="B1233" s="18">
        <v>0.33333333333333298</v>
      </c>
      <c r="C1233" s="18">
        <v>0.625</v>
      </c>
      <c r="E1233" s="19">
        <v>26</v>
      </c>
      <c r="F1233" s="19">
        <v>23</v>
      </c>
      <c r="G1233" s="5">
        <f>INDEX('Carta Psicrométrica'!B$3:AO$49,MATCH(datos!F1233,'Carta Psicrométrica'!A$3:A$49,0),MATCH(datos!E1233,'Carta Psicrométrica'!B$2:AO$2,0))</f>
        <v>0</v>
      </c>
      <c r="H1233" s="20">
        <v>41</v>
      </c>
      <c r="I1233" s="20">
        <v>26</v>
      </c>
      <c r="J1233" s="6">
        <v>1018</v>
      </c>
      <c r="K1233" s="6">
        <f t="shared" si="159"/>
        <v>763.5</v>
      </c>
      <c r="L1233" s="21">
        <v>35</v>
      </c>
      <c r="M1233" s="21">
        <v>31</v>
      </c>
      <c r="N1233" s="21">
        <v>32</v>
      </c>
      <c r="O1233" s="21">
        <v>35</v>
      </c>
      <c r="P1233" s="21">
        <v>32</v>
      </c>
      <c r="Q1233" s="22">
        <v>60</v>
      </c>
      <c r="R1233" s="22">
        <v>50</v>
      </c>
      <c r="S1233" s="23">
        <f t="shared" si="165"/>
        <v>10</v>
      </c>
      <c r="T1233" s="22">
        <v>42</v>
      </c>
      <c r="U1233" s="22">
        <v>18</v>
      </c>
      <c r="V1233" s="24">
        <v>3</v>
      </c>
      <c r="W1233" s="24" t="str">
        <f t="shared" si="161"/>
        <v>Brisa Leve</v>
      </c>
      <c r="X1233" s="24" t="s">
        <v>60</v>
      </c>
      <c r="Y1233" s="24">
        <f t="shared" si="162"/>
        <v>292.5</v>
      </c>
      <c r="Z1233" s="25">
        <v>0</v>
      </c>
      <c r="AA1233" s="25">
        <f t="shared" si="166"/>
        <v>0</v>
      </c>
      <c r="AB1233" s="25">
        <f t="shared" si="167"/>
        <v>0</v>
      </c>
      <c r="AD1233" s="26">
        <v>7</v>
      </c>
      <c r="AE1233" s="26" t="s">
        <v>83</v>
      </c>
    </row>
    <row r="1234" spans="1:31">
      <c r="A1234" s="17">
        <v>43687</v>
      </c>
      <c r="B1234" s="18">
        <v>0.33333333333333298</v>
      </c>
      <c r="C1234" s="18">
        <v>0.625</v>
      </c>
      <c r="E1234" s="19">
        <v>21</v>
      </c>
      <c r="F1234" s="19">
        <v>23</v>
      </c>
      <c r="G1234" s="5">
        <f>INDEX('Carta Psicrométrica'!B$3:AO$49,MATCH(datos!F1234,'Carta Psicrométrica'!A$3:A$49,0),MATCH(datos!E1234,'Carta Psicrométrica'!B$2:AO$2,0))</f>
        <v>0</v>
      </c>
      <c r="H1234" s="20">
        <v>41</v>
      </c>
      <c r="I1234" s="20">
        <v>21</v>
      </c>
      <c r="J1234" s="6">
        <v>1018</v>
      </c>
      <c r="K1234" s="6">
        <f t="shared" si="159"/>
        <v>763.5</v>
      </c>
      <c r="L1234" s="21">
        <v>32</v>
      </c>
      <c r="M1234" s="21">
        <v>35</v>
      </c>
      <c r="N1234" s="21">
        <v>36</v>
      </c>
      <c r="O1234" s="21">
        <v>35</v>
      </c>
      <c r="P1234" s="21">
        <v>32</v>
      </c>
      <c r="Q1234" s="22">
        <v>104</v>
      </c>
      <c r="R1234" s="22">
        <v>104</v>
      </c>
      <c r="S1234" s="23">
        <f t="shared" si="165"/>
        <v>11.176000000000002</v>
      </c>
      <c r="T1234" s="22">
        <v>42</v>
      </c>
      <c r="U1234" s="22">
        <v>26</v>
      </c>
      <c r="V1234" s="24">
        <v>2</v>
      </c>
      <c r="W1234" s="24" t="str">
        <f t="shared" si="161"/>
        <v>Brisa Suave</v>
      </c>
      <c r="X1234" s="24" t="s">
        <v>49</v>
      </c>
      <c r="Y1234" s="24">
        <f t="shared" si="162"/>
        <v>247.5</v>
      </c>
      <c r="Z1234" s="25">
        <v>0.44</v>
      </c>
      <c r="AA1234" s="25">
        <f t="shared" si="166"/>
        <v>0</v>
      </c>
      <c r="AB1234" s="25">
        <f t="shared" si="167"/>
        <v>11.176</v>
      </c>
      <c r="AD1234" s="26">
        <v>6</v>
      </c>
      <c r="AE1234" s="26" t="s">
        <v>83</v>
      </c>
    </row>
    <row r="1235" spans="1:31">
      <c r="A1235" s="17">
        <v>43688</v>
      </c>
      <c r="B1235" s="18">
        <v>0.33333333333333298</v>
      </c>
      <c r="C1235" s="18">
        <v>0.625</v>
      </c>
      <c r="E1235" s="19">
        <v>23</v>
      </c>
      <c r="F1235" s="19">
        <v>27</v>
      </c>
      <c r="G1235" s="5">
        <f>INDEX('Carta Psicrométrica'!B$3:AO$49,MATCH(datos!F1235,'Carta Psicrométrica'!A$3:A$49,0),MATCH(datos!E1235,'Carta Psicrométrica'!B$2:AO$2,0))</f>
        <v>0</v>
      </c>
      <c r="H1235" s="20">
        <v>36</v>
      </c>
      <c r="I1235" s="20">
        <v>23</v>
      </c>
      <c r="J1235" s="6">
        <v>1019</v>
      </c>
      <c r="K1235" s="6">
        <f t="shared" si="159"/>
        <v>764.25</v>
      </c>
      <c r="L1235" s="21">
        <v>31</v>
      </c>
      <c r="M1235" s="21">
        <v>34</v>
      </c>
      <c r="N1235" s="21">
        <v>35</v>
      </c>
      <c r="O1235" s="21">
        <v>35</v>
      </c>
      <c r="P1235" s="21">
        <v>32</v>
      </c>
      <c r="Q1235" s="22">
        <v>104</v>
      </c>
      <c r="R1235" s="22">
        <v>98</v>
      </c>
      <c r="S1235" s="23">
        <f t="shared" si="165"/>
        <v>6</v>
      </c>
      <c r="T1235" s="22">
        <v>41</v>
      </c>
      <c r="U1235" s="22">
        <v>25</v>
      </c>
      <c r="V1235" s="24">
        <v>1</v>
      </c>
      <c r="W1235" s="24" t="str">
        <f t="shared" si="161"/>
        <v>Ventolina</v>
      </c>
      <c r="X1235" s="24" t="s">
        <v>90</v>
      </c>
      <c r="Y1235" s="24">
        <f t="shared" si="162"/>
        <v>202.5</v>
      </c>
      <c r="Z1235" s="25">
        <v>0</v>
      </c>
      <c r="AA1235" s="25">
        <f t="shared" si="166"/>
        <v>0</v>
      </c>
      <c r="AB1235" s="25">
        <f t="shared" si="167"/>
        <v>0</v>
      </c>
      <c r="AD1235" s="26">
        <v>0</v>
      </c>
    </row>
    <row r="1236" spans="1:31">
      <c r="A1236" s="17">
        <v>43689</v>
      </c>
      <c r="B1236" s="18">
        <v>0.33333333333333298</v>
      </c>
      <c r="C1236" s="18">
        <v>0.625</v>
      </c>
      <c r="E1236" s="19">
        <v>22</v>
      </c>
      <c r="F1236" s="19">
        <v>27</v>
      </c>
      <c r="G1236" s="5">
        <f>INDEX('Carta Psicrométrica'!B$3:AO$49,MATCH(datos!F1236,'Carta Psicrométrica'!A$3:A$49,0),MATCH(datos!E1236,'Carta Psicrométrica'!B$2:AO$2,0))</f>
        <v>0</v>
      </c>
      <c r="H1236" s="20">
        <v>38</v>
      </c>
      <c r="I1236" s="20">
        <v>25</v>
      </c>
      <c r="J1236" s="6">
        <v>1020</v>
      </c>
      <c r="K1236" s="6">
        <f t="shared" si="159"/>
        <v>765</v>
      </c>
      <c r="L1236" s="21">
        <v>32</v>
      </c>
      <c r="M1236" s="21">
        <v>34</v>
      </c>
      <c r="N1236" s="21">
        <v>35</v>
      </c>
      <c r="O1236" s="21">
        <v>34</v>
      </c>
      <c r="P1236" s="21">
        <v>31</v>
      </c>
      <c r="Q1236" s="22">
        <v>98</v>
      </c>
      <c r="R1236" s="22">
        <v>89</v>
      </c>
      <c r="S1236" s="23">
        <f t="shared" si="165"/>
        <v>9</v>
      </c>
      <c r="T1236" s="22">
        <v>42</v>
      </c>
      <c r="U1236" s="22">
        <v>22</v>
      </c>
      <c r="V1236" s="24">
        <v>2</v>
      </c>
      <c r="W1236" s="24" t="str">
        <f t="shared" si="161"/>
        <v>Brisa Suave</v>
      </c>
      <c r="X1236" s="24" t="s">
        <v>49</v>
      </c>
      <c r="Y1236" s="24">
        <f t="shared" si="162"/>
        <v>247.5</v>
      </c>
      <c r="Z1236" s="25">
        <v>0</v>
      </c>
      <c r="AA1236" s="25">
        <f t="shared" si="166"/>
        <v>0</v>
      </c>
      <c r="AB1236" s="25">
        <f t="shared" si="167"/>
        <v>0</v>
      </c>
      <c r="AD1236" s="26">
        <v>3</v>
      </c>
      <c r="AE1236" s="26" t="s">
        <v>74</v>
      </c>
    </row>
    <row r="1237" spans="1:31">
      <c r="A1237" s="17">
        <v>43690</v>
      </c>
      <c r="B1237" s="18">
        <v>0.33333333333333298</v>
      </c>
      <c r="C1237" s="18">
        <v>0.625</v>
      </c>
      <c r="E1237" s="19">
        <v>22</v>
      </c>
      <c r="F1237" s="19">
        <v>29</v>
      </c>
      <c r="G1237" s="5">
        <f>INDEX('Carta Psicrométrica'!B$3:AO$49,MATCH(datos!F1237,'Carta Psicrométrica'!A$3:A$49,0),MATCH(datos!E1237,'Carta Psicrométrica'!B$2:AO$2,0))</f>
        <v>0</v>
      </c>
      <c r="H1237" s="20">
        <v>40</v>
      </c>
      <c r="I1237" s="20">
        <v>27</v>
      </c>
      <c r="J1237" s="6">
        <v>1020</v>
      </c>
      <c r="K1237" s="6">
        <f t="shared" si="159"/>
        <v>765</v>
      </c>
      <c r="L1237" s="21">
        <v>34</v>
      </c>
      <c r="M1237" s="21">
        <v>34</v>
      </c>
      <c r="N1237" s="21">
        <v>35</v>
      </c>
      <c r="O1237" s="21">
        <v>34</v>
      </c>
      <c r="P1237" s="21">
        <v>31</v>
      </c>
      <c r="Q1237" s="22">
        <v>89</v>
      </c>
      <c r="R1237" s="22">
        <v>80</v>
      </c>
      <c r="S1237" s="23">
        <f t="shared" si="165"/>
        <v>9</v>
      </c>
      <c r="T1237" s="22">
        <v>43</v>
      </c>
      <c r="U1237" s="22">
        <v>24</v>
      </c>
      <c r="V1237" s="24">
        <v>0</v>
      </c>
      <c r="W1237" s="24" t="str">
        <f t="shared" si="161"/>
        <v>Calma</v>
      </c>
      <c r="X1237" s="24" t="s">
        <v>60</v>
      </c>
      <c r="Y1237" s="24">
        <f t="shared" si="162"/>
        <v>292.5</v>
      </c>
      <c r="Z1237" s="25">
        <v>0</v>
      </c>
      <c r="AA1237" s="25">
        <f t="shared" si="166"/>
        <v>0</v>
      </c>
      <c r="AB1237" s="25">
        <f t="shared" si="167"/>
        <v>0</v>
      </c>
      <c r="AD1237" s="26">
        <v>6</v>
      </c>
      <c r="AE1237" s="26" t="s">
        <v>93</v>
      </c>
    </row>
    <row r="1238" spans="1:31">
      <c r="A1238" s="17">
        <v>43691</v>
      </c>
      <c r="B1238" s="18">
        <v>0.33333333333333298</v>
      </c>
      <c r="C1238" s="18">
        <v>0.625</v>
      </c>
      <c r="D1238" s="19">
        <v>29</v>
      </c>
      <c r="E1238" s="19">
        <v>23</v>
      </c>
      <c r="F1238" s="19">
        <v>29</v>
      </c>
      <c r="G1238" s="5">
        <f>INDEX('Carta Psicrométrica'!B$3:AO$49,MATCH(datos!F1238,'Carta Psicrométrica'!A$3:A$49,0),MATCH(datos!E1238,'Carta Psicrométrica'!B$2:AO$2,0))</f>
        <v>0</v>
      </c>
      <c r="H1238" s="20">
        <v>40</v>
      </c>
      <c r="I1238" s="20">
        <v>25</v>
      </c>
      <c r="J1238" s="6">
        <v>1020</v>
      </c>
      <c r="K1238" s="6">
        <f t="shared" si="159"/>
        <v>765</v>
      </c>
      <c r="L1238" s="21">
        <v>32</v>
      </c>
      <c r="M1238" s="21">
        <v>34</v>
      </c>
      <c r="N1238" s="21">
        <v>35</v>
      </c>
      <c r="O1238" s="21">
        <v>34</v>
      </c>
      <c r="P1238" s="21">
        <v>31</v>
      </c>
      <c r="Q1238" s="22">
        <v>80</v>
      </c>
      <c r="R1238" s="22">
        <v>74</v>
      </c>
      <c r="S1238" s="23">
        <f t="shared" si="165"/>
        <v>6</v>
      </c>
      <c r="T1238" s="22">
        <v>39</v>
      </c>
      <c r="U1238" s="22">
        <v>26</v>
      </c>
      <c r="V1238" s="24">
        <v>0</v>
      </c>
      <c r="W1238" s="24" t="str">
        <f t="shared" si="161"/>
        <v>Calma</v>
      </c>
      <c r="X1238" s="24" t="s">
        <v>47</v>
      </c>
      <c r="Y1238" s="24">
        <f t="shared" ref="Y1238:Y1301" si="168">IF(X1238="N",0,IF(X1238="NNE",22.5,IF(X1238="NE",45,IF(X1238="ENE",67.5,IF(X1238="E",90,IF(X1238="ESE",112.5,IF(X1238="SE",135.5,IF(X1238="SSE",157.5,IF(X1238="S",180,IF(X1238="SSW",202.5,IF(X1238="SW",225,IF(X1238="WSW",247.5,IF(X1238="W",270,IF(X1238="WNW",292.5,IF(X1238="NW",315,IF(X1238="NNW",337.5,"N/A"))))))))))))))))</f>
        <v>315</v>
      </c>
      <c r="Z1238" s="25">
        <v>0</v>
      </c>
      <c r="AA1238" s="25">
        <f t="shared" si="166"/>
        <v>0</v>
      </c>
      <c r="AB1238" s="25">
        <f t="shared" si="167"/>
        <v>0</v>
      </c>
      <c r="AD1238" s="26">
        <v>2</v>
      </c>
      <c r="AE1238" s="26" t="s">
        <v>96</v>
      </c>
    </row>
    <row r="1239" spans="1:31">
      <c r="A1239" s="17">
        <v>43692</v>
      </c>
      <c r="B1239" s="18">
        <v>0.33333333333333298</v>
      </c>
      <c r="C1239" s="18">
        <v>0.625</v>
      </c>
      <c r="D1239" s="19">
        <v>25</v>
      </c>
      <c r="E1239" s="19">
        <v>21</v>
      </c>
      <c r="F1239" s="19">
        <v>25</v>
      </c>
      <c r="G1239" s="5">
        <f>INDEX('Carta Psicrométrica'!B$3:AO$49,MATCH(datos!F1239,'Carta Psicrométrica'!A$3:A$49,0),MATCH(datos!E1239,'Carta Psicrométrica'!B$2:AO$2,0))</f>
        <v>0</v>
      </c>
      <c r="H1239" s="20">
        <v>39</v>
      </c>
      <c r="I1239" s="20">
        <v>21</v>
      </c>
      <c r="J1239" s="6">
        <v>1022</v>
      </c>
      <c r="K1239" s="6">
        <f t="shared" si="159"/>
        <v>766.5</v>
      </c>
      <c r="L1239" s="21">
        <v>28</v>
      </c>
      <c r="M1239" s="21">
        <v>30</v>
      </c>
      <c r="N1239" s="21">
        <v>34</v>
      </c>
      <c r="O1239" s="21">
        <v>34</v>
      </c>
      <c r="P1239" s="21">
        <v>31</v>
      </c>
      <c r="Q1239" s="22">
        <v>74</v>
      </c>
      <c r="R1239" s="22">
        <v>78</v>
      </c>
      <c r="S1239" s="23">
        <f t="shared" si="165"/>
        <v>11.494</v>
      </c>
      <c r="T1239" s="22">
        <v>42</v>
      </c>
      <c r="U1239" s="22">
        <v>20</v>
      </c>
      <c r="V1239" s="24">
        <v>1</v>
      </c>
      <c r="W1239" s="24" t="str">
        <f t="shared" ref="W1239:W1302" si="169">IF(V1239=0,"Calma",IF(V1239=1,"Ventolina",IF(V1239=2,"Brisa Suave",IF(V1239=3,"Brisa Leve",IF(V1239=4,"Brisa Moderada",IF(V1239=5,"Brisa Fresca",IF(V1239=6,"Brisa Fuerte",IF(V1239=7,"Viento Fuerte",IF(V1239=8,"Temporal",IF(V1239=9,"Temporal Fuerte",IF(V1239=10,"Temporal Violento",IF(V1239=11,"Temporal Muy Violento",IF(V1239=12,"Huracán","N/A")))))))))))))</f>
        <v>Ventolina</v>
      </c>
      <c r="X1239" s="24" t="s">
        <v>56</v>
      </c>
      <c r="Y1239" s="24">
        <f t="shared" si="168"/>
        <v>67.5</v>
      </c>
      <c r="Z1239" s="25">
        <v>0.61</v>
      </c>
      <c r="AA1239" s="25">
        <f t="shared" si="166"/>
        <v>0</v>
      </c>
      <c r="AB1239" s="25">
        <f t="shared" si="167"/>
        <v>15.493999999999998</v>
      </c>
      <c r="AD1239" s="26">
        <v>5</v>
      </c>
      <c r="AE1239" s="26" t="s">
        <v>93</v>
      </c>
    </row>
    <row r="1240" spans="1:31">
      <c r="A1240" s="17">
        <v>43693</v>
      </c>
      <c r="B1240" s="18">
        <v>0.33333333333333298</v>
      </c>
      <c r="C1240" s="18">
        <v>0.625</v>
      </c>
      <c r="D1240" s="19">
        <v>27</v>
      </c>
      <c r="E1240" s="19">
        <v>23</v>
      </c>
      <c r="F1240" s="19">
        <v>27</v>
      </c>
      <c r="G1240" s="5">
        <f>INDEX('Carta Psicrométrica'!B$3:AO$49,MATCH(datos!F1240,'Carta Psicrométrica'!A$3:A$49,0),MATCH(datos!E1240,'Carta Psicrométrica'!B$2:AO$2,0))</f>
        <v>0</v>
      </c>
      <c r="H1240" s="20">
        <v>38</v>
      </c>
      <c r="I1240" s="20">
        <v>23</v>
      </c>
      <c r="J1240" s="6">
        <v>1022</v>
      </c>
      <c r="K1240" s="6">
        <f t="shared" si="159"/>
        <v>766.5</v>
      </c>
      <c r="L1240" s="21">
        <v>29</v>
      </c>
      <c r="M1240" s="21">
        <v>30</v>
      </c>
      <c r="N1240" s="21">
        <v>32</v>
      </c>
      <c r="O1240" s="21">
        <v>33</v>
      </c>
      <c r="P1240" s="21">
        <v>30</v>
      </c>
      <c r="Q1240" s="22">
        <v>78</v>
      </c>
      <c r="R1240" s="22">
        <v>72</v>
      </c>
      <c r="S1240" s="23">
        <f t="shared" si="165"/>
        <v>6</v>
      </c>
      <c r="T1240" s="22">
        <v>40</v>
      </c>
      <c r="U1240" s="22">
        <v>20</v>
      </c>
      <c r="V1240" s="24">
        <v>2</v>
      </c>
      <c r="W1240" s="24" t="str">
        <f t="shared" si="169"/>
        <v>Brisa Suave</v>
      </c>
      <c r="X1240" s="24" t="s">
        <v>59</v>
      </c>
      <c r="Y1240" s="24">
        <f t="shared" si="168"/>
        <v>45</v>
      </c>
      <c r="Z1240" s="25">
        <v>0</v>
      </c>
      <c r="AA1240" s="25">
        <f t="shared" si="166"/>
        <v>0</v>
      </c>
      <c r="AB1240" s="25">
        <f t="shared" si="167"/>
        <v>0</v>
      </c>
      <c r="AD1240" s="26">
        <v>2</v>
      </c>
      <c r="AE1240" s="26" t="s">
        <v>96</v>
      </c>
    </row>
    <row r="1241" spans="1:31">
      <c r="A1241" s="17">
        <v>43694</v>
      </c>
      <c r="B1241" s="18">
        <v>0.33333333333333298</v>
      </c>
      <c r="C1241" s="18">
        <v>0.625</v>
      </c>
      <c r="D1241" s="19">
        <v>27</v>
      </c>
      <c r="E1241" s="19">
        <v>22</v>
      </c>
      <c r="F1241" s="19">
        <v>27</v>
      </c>
      <c r="G1241" s="5">
        <f>INDEX('Carta Psicrométrica'!B$3:AO$49,MATCH(datos!F1241,'Carta Psicrométrica'!A$3:A$49,0),MATCH(datos!E1241,'Carta Psicrométrica'!B$2:AO$2,0))</f>
        <v>0</v>
      </c>
      <c r="H1241" s="20">
        <v>40</v>
      </c>
      <c r="I1241" s="20">
        <v>34</v>
      </c>
      <c r="J1241" s="6">
        <v>1020</v>
      </c>
      <c r="K1241" s="6">
        <f t="shared" si="159"/>
        <v>765</v>
      </c>
      <c r="L1241" s="21">
        <v>31</v>
      </c>
      <c r="M1241" s="21">
        <v>32</v>
      </c>
      <c r="N1241" s="21">
        <v>33</v>
      </c>
      <c r="O1241" s="21">
        <v>32</v>
      </c>
      <c r="P1241" s="21">
        <v>30</v>
      </c>
      <c r="Q1241" s="22">
        <v>103</v>
      </c>
      <c r="R1241" s="22">
        <v>94</v>
      </c>
      <c r="S1241" s="23">
        <f t="shared" si="165"/>
        <v>9</v>
      </c>
      <c r="T1241" s="22">
        <v>42</v>
      </c>
      <c r="U1241" s="22">
        <v>25</v>
      </c>
      <c r="V1241" s="24">
        <v>3</v>
      </c>
      <c r="W1241" s="24" t="str">
        <f t="shared" si="169"/>
        <v>Brisa Leve</v>
      </c>
      <c r="X1241" s="24" t="s">
        <v>59</v>
      </c>
      <c r="Y1241" s="24">
        <f t="shared" si="168"/>
        <v>45</v>
      </c>
      <c r="Z1241" s="25">
        <v>0</v>
      </c>
      <c r="AA1241" s="25">
        <f t="shared" si="166"/>
        <v>0</v>
      </c>
      <c r="AB1241" s="25">
        <f t="shared" si="167"/>
        <v>0</v>
      </c>
      <c r="AD1241" s="26">
        <v>3</v>
      </c>
      <c r="AE1241" s="26" t="s">
        <v>74</v>
      </c>
    </row>
    <row r="1242" spans="1:31">
      <c r="A1242" s="17">
        <v>43695</v>
      </c>
      <c r="B1242" s="18">
        <v>0.33333333333333298</v>
      </c>
      <c r="C1242" s="18">
        <v>0.625</v>
      </c>
      <c r="D1242" s="19">
        <v>26</v>
      </c>
      <c r="E1242" s="19">
        <v>19</v>
      </c>
      <c r="F1242" s="19">
        <v>29</v>
      </c>
      <c r="G1242" s="5">
        <f>INDEX('Carta Psicrométrica'!B$3:AO$49,MATCH(datos!F1242,'Carta Psicrométrica'!A$3:A$49,0),MATCH(datos!E1242,'Carta Psicrométrica'!B$2:AO$2,0))</f>
        <v>0</v>
      </c>
      <c r="H1242" s="20">
        <v>41</v>
      </c>
      <c r="I1242" s="20">
        <v>31</v>
      </c>
      <c r="J1242" s="6">
        <v>1017</v>
      </c>
      <c r="K1242" s="6">
        <f t="shared" si="159"/>
        <v>762.75</v>
      </c>
      <c r="L1242" s="21">
        <v>30</v>
      </c>
      <c r="M1242" s="21">
        <v>32</v>
      </c>
      <c r="N1242" s="21">
        <v>34</v>
      </c>
      <c r="O1242" s="21">
        <v>34</v>
      </c>
      <c r="P1242" s="21">
        <v>35</v>
      </c>
      <c r="Q1242" s="22">
        <v>102</v>
      </c>
      <c r="R1242" s="22">
        <v>93</v>
      </c>
      <c r="S1242" s="23">
        <f t="shared" si="165"/>
        <v>9</v>
      </c>
      <c r="T1242" s="22">
        <v>41</v>
      </c>
      <c r="U1242" s="22">
        <v>24</v>
      </c>
      <c r="V1242" s="24">
        <v>4</v>
      </c>
      <c r="W1242" s="24" t="str">
        <f t="shared" si="169"/>
        <v>Brisa Moderada</v>
      </c>
      <c r="X1242" s="24" t="s">
        <v>58</v>
      </c>
      <c r="Y1242" s="24">
        <f t="shared" si="168"/>
        <v>270</v>
      </c>
      <c r="Z1242" s="25">
        <v>0</v>
      </c>
      <c r="AA1242" s="25">
        <f t="shared" si="166"/>
        <v>0</v>
      </c>
      <c r="AB1242" s="25">
        <f t="shared" si="167"/>
        <v>0</v>
      </c>
      <c r="AD1242" s="26">
        <v>6</v>
      </c>
      <c r="AE1242" s="26" t="s">
        <v>93</v>
      </c>
    </row>
    <row r="1243" spans="1:31">
      <c r="A1243" s="17">
        <v>43696</v>
      </c>
      <c r="B1243" s="18">
        <v>0.33333333333333298</v>
      </c>
      <c r="C1243" s="18">
        <v>0.625</v>
      </c>
      <c r="D1243" s="19">
        <v>30</v>
      </c>
      <c r="E1243" s="19">
        <v>22</v>
      </c>
      <c r="F1243" s="19">
        <v>30</v>
      </c>
      <c r="G1243" s="5">
        <f>INDEX('Carta Psicrométrica'!B$3:AO$49,MATCH(datos!F1243,'Carta Psicrométrica'!A$3:A$49,0),MATCH(datos!E1243,'Carta Psicrométrica'!B$2:AO$2,0))</f>
        <v>0</v>
      </c>
      <c r="H1243" s="20">
        <v>42</v>
      </c>
      <c r="I1243" s="20">
        <v>26</v>
      </c>
      <c r="J1243" s="6">
        <v>1019</v>
      </c>
      <c r="K1243" s="6">
        <f t="shared" si="159"/>
        <v>764.25</v>
      </c>
      <c r="L1243" s="21">
        <v>32</v>
      </c>
      <c r="M1243" s="21">
        <v>33</v>
      </c>
      <c r="N1243" s="21">
        <v>34</v>
      </c>
      <c r="O1243" s="21">
        <v>34</v>
      </c>
      <c r="P1243" s="21">
        <v>31</v>
      </c>
      <c r="Q1243" s="22">
        <v>93</v>
      </c>
      <c r="R1243" s="22">
        <v>75</v>
      </c>
      <c r="S1243" s="23">
        <f t="shared" si="165"/>
        <v>18</v>
      </c>
      <c r="T1243" s="22">
        <v>38</v>
      </c>
      <c r="U1243" s="22">
        <v>23</v>
      </c>
      <c r="V1243" s="24">
        <v>1</v>
      </c>
      <c r="W1243" s="24" t="str">
        <f t="shared" si="169"/>
        <v>Ventolina</v>
      </c>
      <c r="X1243" s="24" t="s">
        <v>58</v>
      </c>
      <c r="Y1243" s="24">
        <f t="shared" si="168"/>
        <v>270</v>
      </c>
      <c r="Z1243" s="25">
        <v>0</v>
      </c>
      <c r="AA1243" s="25">
        <f t="shared" si="166"/>
        <v>0</v>
      </c>
      <c r="AB1243" s="25">
        <f t="shared" si="167"/>
        <v>0</v>
      </c>
      <c r="AD1243" s="26">
        <v>8</v>
      </c>
      <c r="AE1243" s="26" t="s">
        <v>93</v>
      </c>
    </row>
    <row r="1244" spans="1:31">
      <c r="A1244" s="17">
        <v>43697</v>
      </c>
      <c r="B1244" s="18">
        <v>0.33333333333333298</v>
      </c>
      <c r="C1244" s="18">
        <v>0.625</v>
      </c>
      <c r="D1244" s="19">
        <v>29</v>
      </c>
      <c r="E1244" s="19">
        <v>23</v>
      </c>
      <c r="F1244" s="19">
        <v>29</v>
      </c>
      <c r="G1244" s="5">
        <f>INDEX('Carta Psicrométrica'!B$3:AO$49,MATCH(datos!F1244,'Carta Psicrométrica'!A$3:A$49,0),MATCH(datos!E1244,'Carta Psicrométrica'!B$2:AO$2,0))</f>
        <v>0</v>
      </c>
      <c r="H1244" s="20">
        <v>43</v>
      </c>
      <c r="I1244" s="20">
        <v>34</v>
      </c>
      <c r="J1244" s="6">
        <v>1019</v>
      </c>
      <c r="K1244" s="6">
        <f t="shared" si="159"/>
        <v>764.25</v>
      </c>
      <c r="L1244" s="21">
        <v>33</v>
      </c>
      <c r="M1244" s="21">
        <v>34</v>
      </c>
      <c r="N1244" s="21">
        <v>36</v>
      </c>
      <c r="O1244" s="21">
        <v>36</v>
      </c>
      <c r="P1244" s="21">
        <v>33</v>
      </c>
      <c r="Q1244" s="22">
        <v>75</v>
      </c>
      <c r="R1244" s="22">
        <v>69</v>
      </c>
      <c r="S1244" s="23">
        <f t="shared" si="165"/>
        <v>6</v>
      </c>
      <c r="T1244" s="22">
        <v>39</v>
      </c>
      <c r="U1244" s="22">
        <v>23</v>
      </c>
      <c r="V1244" s="24">
        <v>0</v>
      </c>
      <c r="W1244" s="24" t="str">
        <f t="shared" si="169"/>
        <v>Calma</v>
      </c>
      <c r="X1244" s="24" t="s">
        <v>58</v>
      </c>
      <c r="Y1244" s="24">
        <f t="shared" si="168"/>
        <v>270</v>
      </c>
      <c r="Z1244" s="25">
        <v>0</v>
      </c>
      <c r="AA1244" s="25">
        <f t="shared" si="166"/>
        <v>0</v>
      </c>
      <c r="AB1244" s="25">
        <f t="shared" si="167"/>
        <v>0</v>
      </c>
      <c r="AD1244" s="26">
        <v>7</v>
      </c>
      <c r="AE1244" s="26" t="s">
        <v>102</v>
      </c>
    </row>
    <row r="1245" spans="1:31">
      <c r="A1245" s="17">
        <v>43698</v>
      </c>
      <c r="B1245" s="18">
        <v>0.33333333333333298</v>
      </c>
      <c r="C1245" s="18">
        <v>0.625</v>
      </c>
      <c r="D1245" s="19">
        <v>30</v>
      </c>
      <c r="E1245" s="19">
        <v>23</v>
      </c>
      <c r="F1245" s="19">
        <v>30</v>
      </c>
      <c r="G1245" s="5">
        <f>INDEX('Carta Psicrométrica'!B$3:AO$49,MATCH(datos!F1245,'Carta Psicrométrica'!A$3:A$49,0),MATCH(datos!E1245,'Carta Psicrométrica'!B$2:AO$2,0))</f>
        <v>0</v>
      </c>
      <c r="H1245" s="20">
        <v>43</v>
      </c>
      <c r="I1245" s="20">
        <v>26</v>
      </c>
      <c r="J1245" s="6">
        <v>1021</v>
      </c>
      <c r="K1245" s="6">
        <f t="shared" si="159"/>
        <v>765.75</v>
      </c>
      <c r="L1245" s="21">
        <v>33</v>
      </c>
      <c r="M1245" s="21">
        <v>34</v>
      </c>
      <c r="N1245" s="21">
        <v>35</v>
      </c>
      <c r="O1245" s="21">
        <v>34</v>
      </c>
      <c r="P1245" s="21">
        <v>36</v>
      </c>
      <c r="Q1245" s="22">
        <v>69</v>
      </c>
      <c r="R1245" s="22">
        <v>58</v>
      </c>
      <c r="S1245" s="23">
        <f t="shared" si="165"/>
        <v>11</v>
      </c>
      <c r="T1245" s="22">
        <v>43</v>
      </c>
      <c r="U1245" s="22">
        <v>20</v>
      </c>
      <c r="V1245" s="24">
        <v>1</v>
      </c>
      <c r="W1245" s="24" t="str">
        <f t="shared" si="169"/>
        <v>Ventolina</v>
      </c>
      <c r="X1245" s="24" t="s">
        <v>67</v>
      </c>
      <c r="Y1245" s="24">
        <f t="shared" si="168"/>
        <v>337.5</v>
      </c>
      <c r="Z1245" s="25">
        <v>0</v>
      </c>
      <c r="AA1245" s="25">
        <f t="shared" si="166"/>
        <v>0</v>
      </c>
      <c r="AB1245" s="25">
        <f t="shared" si="167"/>
        <v>0</v>
      </c>
      <c r="AD1245" s="26">
        <v>3</v>
      </c>
      <c r="AE1245" s="26" t="s">
        <v>93</v>
      </c>
    </row>
    <row r="1246" spans="1:31">
      <c r="A1246" s="17">
        <v>43699</v>
      </c>
      <c r="B1246" s="18">
        <v>0.33333333333333298</v>
      </c>
      <c r="C1246" s="18">
        <v>0.625</v>
      </c>
      <c r="D1246" s="19">
        <v>26</v>
      </c>
      <c r="E1246" s="19">
        <v>21</v>
      </c>
      <c r="F1246" s="19">
        <v>26</v>
      </c>
      <c r="G1246" s="5">
        <f>INDEX('Carta Psicrométrica'!B$3:AO$49,MATCH(datos!F1246,'Carta Psicrométrica'!A$3:A$49,0),MATCH(datos!E1246,'Carta Psicrométrica'!B$2:AO$2,0))</f>
        <v>0</v>
      </c>
      <c r="H1246" s="20">
        <v>43</v>
      </c>
      <c r="I1246" s="20">
        <v>26</v>
      </c>
      <c r="J1246" s="6">
        <v>1020</v>
      </c>
      <c r="K1246" s="6">
        <f t="shared" si="159"/>
        <v>765</v>
      </c>
      <c r="L1246" s="21">
        <v>33</v>
      </c>
      <c r="M1246" s="21">
        <v>34</v>
      </c>
      <c r="N1246" s="21">
        <v>35</v>
      </c>
      <c r="O1246" s="21">
        <v>34</v>
      </c>
      <c r="P1246" s="21">
        <v>31</v>
      </c>
      <c r="Q1246" s="22">
        <v>58</v>
      </c>
      <c r="R1246" s="22">
        <v>49</v>
      </c>
      <c r="S1246" s="23">
        <f t="shared" si="165"/>
        <v>9</v>
      </c>
      <c r="T1246" s="22">
        <v>41</v>
      </c>
      <c r="U1246" s="22">
        <v>22</v>
      </c>
      <c r="V1246" s="24">
        <v>2</v>
      </c>
      <c r="W1246" s="24" t="str">
        <f t="shared" si="169"/>
        <v>Brisa Suave</v>
      </c>
      <c r="X1246" s="24" t="s">
        <v>49</v>
      </c>
      <c r="Y1246" s="24">
        <f t="shared" si="168"/>
        <v>247.5</v>
      </c>
      <c r="Z1246" s="25">
        <v>0</v>
      </c>
      <c r="AA1246" s="25">
        <f t="shared" si="166"/>
        <v>0</v>
      </c>
      <c r="AB1246" s="25">
        <f t="shared" si="167"/>
        <v>0</v>
      </c>
      <c r="AD1246" s="26">
        <v>7</v>
      </c>
      <c r="AE1246" s="26" t="s">
        <v>93</v>
      </c>
    </row>
    <row r="1247" spans="1:31">
      <c r="A1247" s="17">
        <v>43700</v>
      </c>
      <c r="B1247" s="18">
        <v>0.33333333333333298</v>
      </c>
      <c r="C1247" s="18">
        <v>0.625</v>
      </c>
      <c r="D1247" s="19">
        <v>27</v>
      </c>
      <c r="E1247" s="19">
        <v>22</v>
      </c>
      <c r="F1247" s="19">
        <v>27</v>
      </c>
      <c r="G1247" s="5">
        <f>INDEX('Carta Psicrométrica'!B$3:AO$49,MATCH(datos!F1247,'Carta Psicrométrica'!A$3:A$49,0),MATCH(datos!E1247,'Carta Psicrométrica'!B$2:AO$2,0))</f>
        <v>0</v>
      </c>
      <c r="H1247" s="20">
        <v>40</v>
      </c>
      <c r="I1247" s="20">
        <v>24</v>
      </c>
      <c r="J1247" s="6">
        <v>1019</v>
      </c>
      <c r="K1247" s="6">
        <f t="shared" si="159"/>
        <v>764.25</v>
      </c>
      <c r="L1247" s="21">
        <v>32</v>
      </c>
      <c r="M1247" s="21">
        <v>34</v>
      </c>
      <c r="N1247" s="21">
        <v>35</v>
      </c>
      <c r="O1247" s="21">
        <v>34</v>
      </c>
      <c r="P1247" s="21">
        <v>31</v>
      </c>
      <c r="Q1247" s="22">
        <v>49</v>
      </c>
      <c r="R1247" s="22">
        <v>43</v>
      </c>
      <c r="S1247" s="23">
        <f t="shared" si="165"/>
        <v>6</v>
      </c>
      <c r="T1247" s="22">
        <v>43</v>
      </c>
      <c r="U1247" s="22">
        <v>20</v>
      </c>
      <c r="V1247" s="24">
        <v>3</v>
      </c>
      <c r="W1247" s="24" t="str">
        <f t="shared" si="169"/>
        <v>Brisa Leve</v>
      </c>
      <c r="X1247" s="24" t="s">
        <v>49</v>
      </c>
      <c r="Y1247" s="24">
        <f t="shared" si="168"/>
        <v>247.5</v>
      </c>
      <c r="Z1247" s="25">
        <v>0</v>
      </c>
      <c r="AA1247" s="25">
        <f t="shared" si="166"/>
        <v>0</v>
      </c>
      <c r="AB1247" s="25">
        <f t="shared" si="167"/>
        <v>0</v>
      </c>
      <c r="AD1247" s="26">
        <v>5</v>
      </c>
      <c r="AE1247" s="26" t="s">
        <v>76</v>
      </c>
    </row>
    <row r="1248" spans="1:31">
      <c r="A1248" s="17">
        <v>43701</v>
      </c>
      <c r="B1248" s="18">
        <v>0.33333333333333298</v>
      </c>
      <c r="C1248" s="18">
        <v>0.625</v>
      </c>
      <c r="D1248" s="19">
        <v>26</v>
      </c>
      <c r="E1248" s="19">
        <v>24</v>
      </c>
      <c r="F1248" s="19">
        <v>26</v>
      </c>
      <c r="G1248" s="5">
        <f>INDEX('Carta Psicrométrica'!B$3:AO$49,MATCH(datos!F1248,'Carta Psicrométrica'!A$3:A$49,0),MATCH(datos!E1248,'Carta Psicrométrica'!B$2:AO$2,0))</f>
        <v>0</v>
      </c>
      <c r="H1248" s="20">
        <v>40</v>
      </c>
      <c r="I1248" s="20">
        <v>21</v>
      </c>
      <c r="J1248" s="6">
        <v>1019</v>
      </c>
      <c r="K1248" s="6">
        <f t="shared" si="159"/>
        <v>764.25</v>
      </c>
      <c r="L1248" s="21">
        <v>31</v>
      </c>
      <c r="M1248" s="21">
        <v>32</v>
      </c>
      <c r="N1248" s="21">
        <v>34</v>
      </c>
      <c r="O1248" s="21">
        <v>34</v>
      </c>
      <c r="P1248" s="21">
        <v>31</v>
      </c>
      <c r="Q1248" s="22">
        <v>108</v>
      </c>
      <c r="R1248" s="22">
        <v>101</v>
      </c>
      <c r="S1248" s="23">
        <f t="shared" si="165"/>
        <v>7</v>
      </c>
      <c r="T1248" s="22">
        <v>40</v>
      </c>
      <c r="U1248" s="22">
        <v>25</v>
      </c>
      <c r="V1248" s="24">
        <v>4</v>
      </c>
      <c r="W1248" s="24" t="str">
        <f t="shared" si="169"/>
        <v>Brisa Moderada</v>
      </c>
      <c r="X1248" s="24" t="s">
        <v>49</v>
      </c>
      <c r="Y1248" s="24">
        <f t="shared" si="168"/>
        <v>247.5</v>
      </c>
      <c r="Z1248" s="25">
        <v>0</v>
      </c>
      <c r="AA1248" s="25">
        <f t="shared" si="166"/>
        <v>0</v>
      </c>
      <c r="AB1248" s="25">
        <f t="shared" si="167"/>
        <v>0</v>
      </c>
      <c r="AD1248" s="26">
        <v>5</v>
      </c>
      <c r="AE1248" s="26" t="s">
        <v>88</v>
      </c>
    </row>
    <row r="1249" spans="1:31">
      <c r="A1249" s="17">
        <v>43702</v>
      </c>
      <c r="B1249" s="18">
        <v>0.33333333333333298</v>
      </c>
      <c r="C1249" s="18">
        <v>0.625</v>
      </c>
      <c r="D1249" s="19">
        <v>25</v>
      </c>
      <c r="E1249" s="19">
        <v>22</v>
      </c>
      <c r="F1249" s="19">
        <v>26</v>
      </c>
      <c r="G1249" s="5">
        <f>INDEX('Carta Psicrométrica'!B$3:AO$49,MATCH(datos!F1249,'Carta Psicrométrica'!A$3:A$49,0),MATCH(datos!E1249,'Carta Psicrométrica'!B$2:AO$2,0))</f>
        <v>0</v>
      </c>
      <c r="H1249" s="20">
        <v>37</v>
      </c>
      <c r="I1249" s="20">
        <v>29</v>
      </c>
      <c r="J1249" s="6">
        <v>1019</v>
      </c>
      <c r="K1249" s="6">
        <f t="shared" si="159"/>
        <v>764.25</v>
      </c>
      <c r="L1249" s="21">
        <v>29</v>
      </c>
      <c r="M1249" s="21">
        <v>32</v>
      </c>
      <c r="N1249" s="21">
        <v>35</v>
      </c>
      <c r="O1249" s="21">
        <v>39</v>
      </c>
      <c r="P1249" s="21">
        <v>31</v>
      </c>
      <c r="Q1249" s="22">
        <v>101</v>
      </c>
      <c r="R1249" s="22">
        <v>95</v>
      </c>
      <c r="S1249" s="23">
        <f t="shared" si="165"/>
        <v>6</v>
      </c>
      <c r="T1249" s="22">
        <v>40</v>
      </c>
      <c r="U1249" s="22">
        <v>20</v>
      </c>
      <c r="V1249" s="24">
        <v>5</v>
      </c>
      <c r="W1249" s="24" t="str">
        <f t="shared" si="169"/>
        <v>Brisa Fresca</v>
      </c>
      <c r="X1249" s="24" t="s">
        <v>49</v>
      </c>
      <c r="Y1249" s="24">
        <f t="shared" si="168"/>
        <v>247.5</v>
      </c>
      <c r="Z1249" s="25">
        <v>0</v>
      </c>
      <c r="AA1249" s="25">
        <f t="shared" si="166"/>
        <v>0</v>
      </c>
      <c r="AB1249" s="25">
        <f t="shared" si="167"/>
        <v>0</v>
      </c>
      <c r="AD1249" s="26">
        <v>1</v>
      </c>
      <c r="AE1249" s="26" t="s">
        <v>96</v>
      </c>
    </row>
    <row r="1250" spans="1:31">
      <c r="A1250" s="17">
        <v>43703</v>
      </c>
      <c r="B1250" s="18">
        <v>0.33333333333333298</v>
      </c>
      <c r="C1250" s="18">
        <v>0.625</v>
      </c>
      <c r="D1250" s="19">
        <v>30</v>
      </c>
      <c r="E1250" s="19">
        <v>23</v>
      </c>
      <c r="F1250" s="19">
        <v>30</v>
      </c>
      <c r="G1250" s="5">
        <f>INDEX('Carta Psicrométrica'!B$3:AO$49,MATCH(datos!F1250,'Carta Psicrométrica'!A$3:A$49,0),MATCH(datos!E1250,'Carta Psicrométrica'!B$2:AO$2,0))</f>
        <v>0</v>
      </c>
      <c r="H1250" s="20">
        <v>41</v>
      </c>
      <c r="I1250" s="20">
        <v>26</v>
      </c>
      <c r="J1250" s="6">
        <v>1019</v>
      </c>
      <c r="K1250" s="6">
        <f t="shared" si="159"/>
        <v>764.25</v>
      </c>
      <c r="L1250" s="21">
        <v>33</v>
      </c>
      <c r="M1250" s="21">
        <v>34</v>
      </c>
      <c r="N1250" s="21">
        <v>35</v>
      </c>
      <c r="O1250" s="21">
        <v>34</v>
      </c>
      <c r="P1250" s="21">
        <v>31</v>
      </c>
      <c r="Q1250" s="22">
        <v>95</v>
      </c>
      <c r="R1250" s="22">
        <v>83</v>
      </c>
      <c r="S1250" s="23">
        <f t="shared" si="165"/>
        <v>12</v>
      </c>
      <c r="T1250" s="22">
        <v>38</v>
      </c>
      <c r="U1250" s="22">
        <v>22</v>
      </c>
      <c r="V1250" s="24">
        <v>2</v>
      </c>
      <c r="W1250" s="24" t="str">
        <f t="shared" si="169"/>
        <v>Brisa Suave</v>
      </c>
      <c r="X1250" s="24" t="s">
        <v>60</v>
      </c>
      <c r="Y1250" s="24">
        <f t="shared" si="168"/>
        <v>292.5</v>
      </c>
      <c r="Z1250" s="25">
        <v>0</v>
      </c>
      <c r="AA1250" s="25">
        <f t="shared" si="166"/>
        <v>0</v>
      </c>
      <c r="AB1250" s="25">
        <f t="shared" si="167"/>
        <v>0</v>
      </c>
      <c r="AD1250" s="26">
        <v>0</v>
      </c>
    </row>
    <row r="1251" spans="1:31">
      <c r="A1251" s="17">
        <v>43704</v>
      </c>
      <c r="B1251" s="18">
        <v>0.33333333333333298</v>
      </c>
      <c r="C1251" s="18">
        <v>0.625</v>
      </c>
      <c r="D1251" s="19">
        <v>30</v>
      </c>
      <c r="E1251" s="19">
        <v>23</v>
      </c>
      <c r="F1251" s="19">
        <v>30</v>
      </c>
      <c r="G1251" s="5">
        <f>INDEX('Carta Psicrométrica'!B$3:AO$49,MATCH(datos!F1251,'Carta Psicrométrica'!A$3:A$49,0),MATCH(datos!E1251,'Carta Psicrométrica'!B$2:AO$2,0))</f>
        <v>0</v>
      </c>
      <c r="H1251" s="20">
        <v>44</v>
      </c>
      <c r="I1251" s="20">
        <v>32</v>
      </c>
      <c r="K1251" s="6">
        <f t="shared" ref="K1251:K1339" si="170">J1251*0.75</f>
        <v>0</v>
      </c>
      <c r="S1251" s="23">
        <f t="shared" si="165"/>
        <v>0</v>
      </c>
      <c r="W1251" s="24" t="str">
        <f t="shared" si="169"/>
        <v>Calma</v>
      </c>
      <c r="Y1251" s="24" t="str">
        <f t="shared" si="168"/>
        <v>N/A</v>
      </c>
      <c r="AA1251" s="25">
        <f t="shared" si="166"/>
        <v>0</v>
      </c>
      <c r="AB1251" s="25">
        <f t="shared" si="167"/>
        <v>0</v>
      </c>
    </row>
    <row r="1252" spans="1:31">
      <c r="A1252" s="17">
        <v>43705</v>
      </c>
      <c r="B1252" s="18">
        <v>0.33333333333333298</v>
      </c>
      <c r="C1252" s="18">
        <v>0.625</v>
      </c>
      <c r="D1252" s="19">
        <v>25</v>
      </c>
      <c r="E1252" s="19">
        <v>21</v>
      </c>
      <c r="F1252" s="19">
        <v>25</v>
      </c>
      <c r="G1252" s="5">
        <f>INDEX('Carta Psicrométrica'!B$3:AO$49,MATCH(datos!F1252,'Carta Psicrométrica'!A$3:A$49,0),MATCH(datos!E1252,'Carta Psicrométrica'!B$2:AO$2,0))</f>
        <v>0</v>
      </c>
      <c r="H1252" s="20">
        <v>43</v>
      </c>
      <c r="I1252" s="20">
        <v>35</v>
      </c>
      <c r="J1252" s="6">
        <v>1020</v>
      </c>
      <c r="K1252" s="6">
        <f t="shared" si="170"/>
        <v>765</v>
      </c>
      <c r="L1252" s="21">
        <v>34</v>
      </c>
      <c r="M1252" s="21">
        <v>34</v>
      </c>
      <c r="N1252" s="21">
        <v>35</v>
      </c>
      <c r="O1252" s="21">
        <v>34</v>
      </c>
      <c r="P1252" s="21">
        <v>31</v>
      </c>
      <c r="Q1252" s="22">
        <v>76</v>
      </c>
      <c r="R1252" s="22">
        <v>64</v>
      </c>
      <c r="S1252" s="23">
        <f t="shared" si="165"/>
        <v>12.253999999999998</v>
      </c>
      <c r="T1252" s="22">
        <v>39</v>
      </c>
      <c r="U1252" s="22">
        <v>23</v>
      </c>
      <c r="V1252" s="24">
        <v>0</v>
      </c>
      <c r="W1252" s="24" t="str">
        <f t="shared" si="169"/>
        <v>Calma</v>
      </c>
      <c r="X1252" s="24" t="s">
        <v>51</v>
      </c>
      <c r="Y1252" s="24">
        <f t="shared" si="168"/>
        <v>90</v>
      </c>
      <c r="Z1252" s="25">
        <v>0.01</v>
      </c>
      <c r="AA1252" s="25">
        <f t="shared" si="166"/>
        <v>3.9370000000000002E-2</v>
      </c>
      <c r="AB1252" s="25">
        <f t="shared" si="167"/>
        <v>0.254</v>
      </c>
      <c r="AC1252" s="25">
        <v>1</v>
      </c>
      <c r="AD1252" s="26">
        <v>7</v>
      </c>
      <c r="AE1252" s="26" t="s">
        <v>93</v>
      </c>
    </row>
    <row r="1253" spans="1:31">
      <c r="A1253" s="17">
        <v>43706</v>
      </c>
      <c r="B1253" s="18">
        <v>0.33333333333333298</v>
      </c>
      <c r="C1253" s="18">
        <v>0.625</v>
      </c>
      <c r="D1253" s="19">
        <v>27</v>
      </c>
      <c r="E1253" s="19">
        <v>21</v>
      </c>
      <c r="F1253" s="19">
        <v>27</v>
      </c>
      <c r="G1253" s="5">
        <f>INDEX('Carta Psicrométrica'!B$3:AO$49,MATCH(datos!F1253,'Carta Psicrométrica'!A$3:A$49,0),MATCH(datos!E1253,'Carta Psicrométrica'!B$2:AO$2,0))</f>
        <v>0</v>
      </c>
      <c r="H1253" s="20">
        <v>39</v>
      </c>
      <c r="I1253" s="20">
        <v>25</v>
      </c>
      <c r="J1253" s="6">
        <v>1021</v>
      </c>
      <c r="K1253" s="6">
        <f t="shared" si="170"/>
        <v>765.75</v>
      </c>
      <c r="L1253" s="21">
        <v>31</v>
      </c>
      <c r="M1253" s="21">
        <v>35</v>
      </c>
      <c r="N1253" s="21">
        <v>34</v>
      </c>
      <c r="O1253" s="21">
        <v>34</v>
      </c>
      <c r="P1253" s="21">
        <v>31</v>
      </c>
      <c r="Q1253" s="22">
        <v>64</v>
      </c>
      <c r="R1253" s="22">
        <v>56</v>
      </c>
      <c r="S1253" s="23">
        <f t="shared" si="165"/>
        <v>8</v>
      </c>
      <c r="T1253" s="22">
        <v>38</v>
      </c>
      <c r="U1253" s="22">
        <v>23</v>
      </c>
      <c r="V1253" s="24">
        <v>3</v>
      </c>
      <c r="W1253" s="24" t="str">
        <f t="shared" si="169"/>
        <v>Brisa Leve</v>
      </c>
      <c r="X1253" s="24" t="s">
        <v>60</v>
      </c>
      <c r="Y1253" s="24">
        <f t="shared" si="168"/>
        <v>292.5</v>
      </c>
      <c r="Z1253" s="25">
        <v>0</v>
      </c>
      <c r="AA1253" s="25">
        <f t="shared" si="166"/>
        <v>0</v>
      </c>
      <c r="AB1253" s="25">
        <f t="shared" si="167"/>
        <v>0</v>
      </c>
      <c r="AD1253" s="26">
        <v>2</v>
      </c>
      <c r="AE1253" s="26" t="s">
        <v>109</v>
      </c>
    </row>
    <row r="1254" spans="1:31">
      <c r="A1254" s="17">
        <v>43707</v>
      </c>
      <c r="B1254" s="18">
        <v>0.33333333333333298</v>
      </c>
      <c r="C1254" s="18">
        <v>0.625</v>
      </c>
      <c r="D1254" s="19">
        <v>25</v>
      </c>
      <c r="E1254" s="19">
        <v>22</v>
      </c>
      <c r="F1254" s="19">
        <v>25</v>
      </c>
      <c r="G1254" s="5">
        <f>INDEX('Carta Psicrométrica'!B$3:AO$49,MATCH(datos!F1254,'Carta Psicrométrica'!A$3:A$49,0),MATCH(datos!E1254,'Carta Psicrométrica'!B$2:AO$2,0))</f>
        <v>0</v>
      </c>
      <c r="H1254" s="20">
        <v>41</v>
      </c>
      <c r="I1254" s="20">
        <v>22</v>
      </c>
      <c r="J1254" s="6">
        <v>1021</v>
      </c>
      <c r="K1254" s="6">
        <f t="shared" si="170"/>
        <v>765.75</v>
      </c>
      <c r="L1254" s="21">
        <v>30</v>
      </c>
      <c r="M1254" s="21">
        <v>32</v>
      </c>
      <c r="N1254" s="21">
        <v>34</v>
      </c>
      <c r="O1254" s="21">
        <v>35</v>
      </c>
      <c r="P1254" s="21">
        <v>31</v>
      </c>
      <c r="Q1254" s="22">
        <v>56</v>
      </c>
      <c r="R1254" s="22">
        <v>57</v>
      </c>
      <c r="S1254" s="23">
        <f t="shared" si="165"/>
        <v>5.6039999999999992</v>
      </c>
      <c r="T1254" s="22">
        <v>38</v>
      </c>
      <c r="U1254" s="22">
        <v>20</v>
      </c>
      <c r="V1254" s="24">
        <v>2</v>
      </c>
      <c r="W1254" s="24" t="str">
        <f t="shared" si="169"/>
        <v>Brisa Suave</v>
      </c>
      <c r="X1254" s="24" t="s">
        <v>56</v>
      </c>
      <c r="Y1254" s="24">
        <f t="shared" si="168"/>
        <v>67.5</v>
      </c>
      <c r="Z1254" s="25">
        <v>0.26</v>
      </c>
      <c r="AA1254" s="25">
        <f t="shared" si="166"/>
        <v>0.25984200000000002</v>
      </c>
      <c r="AB1254" s="25">
        <f t="shared" si="167"/>
        <v>6.6040000000000001</v>
      </c>
      <c r="AC1254" s="25">
        <v>6.6</v>
      </c>
      <c r="AD1254" s="26">
        <v>7</v>
      </c>
      <c r="AE1254" s="26" t="s">
        <v>88</v>
      </c>
    </row>
    <row r="1255" spans="1:31">
      <c r="A1255" s="17">
        <v>43708</v>
      </c>
      <c r="B1255" s="18">
        <v>0.33333333333333298</v>
      </c>
      <c r="C1255" s="18">
        <v>0.625</v>
      </c>
      <c r="D1255" s="19">
        <v>26</v>
      </c>
      <c r="E1255" s="19">
        <v>23</v>
      </c>
      <c r="F1255" s="19">
        <v>26</v>
      </c>
      <c r="G1255" s="5">
        <f>INDEX('Carta Psicrométrica'!B$3:AO$49,MATCH(datos!F1255,'Carta Psicrométrica'!A$3:A$49,0),MATCH(datos!E1255,'Carta Psicrométrica'!B$2:AO$2,0))</f>
        <v>0</v>
      </c>
      <c r="H1255" s="20">
        <v>37</v>
      </c>
      <c r="I1255" s="20">
        <v>22</v>
      </c>
      <c r="J1255" s="6">
        <v>1020</v>
      </c>
      <c r="K1255" s="6">
        <f t="shared" si="170"/>
        <v>765</v>
      </c>
      <c r="L1255" s="21">
        <v>27</v>
      </c>
      <c r="M1255" s="21">
        <v>30</v>
      </c>
      <c r="N1255" s="21">
        <v>32</v>
      </c>
      <c r="O1255" s="21">
        <v>32</v>
      </c>
      <c r="P1255" s="21">
        <v>30</v>
      </c>
      <c r="Q1255" s="22">
        <v>105</v>
      </c>
      <c r="R1255" s="22">
        <v>103</v>
      </c>
      <c r="S1255" s="23">
        <f t="shared" si="165"/>
        <v>2</v>
      </c>
      <c r="T1255" s="22">
        <v>37</v>
      </c>
      <c r="U1255" s="22">
        <v>21</v>
      </c>
      <c r="V1255" s="24">
        <v>2</v>
      </c>
      <c r="W1255" s="24" t="str">
        <f t="shared" si="169"/>
        <v>Brisa Suave</v>
      </c>
      <c r="X1255" s="24" t="s">
        <v>51</v>
      </c>
      <c r="Y1255" s="24">
        <f t="shared" si="168"/>
        <v>90</v>
      </c>
      <c r="Z1255" s="25">
        <v>0</v>
      </c>
      <c r="AA1255" s="25">
        <f t="shared" si="166"/>
        <v>0</v>
      </c>
      <c r="AB1255" s="25">
        <f t="shared" si="167"/>
        <v>0</v>
      </c>
      <c r="AC1255" s="25">
        <v>0</v>
      </c>
      <c r="AD1255" s="26">
        <v>0</v>
      </c>
    </row>
    <row r="1256" spans="1:31">
      <c r="A1256" s="17">
        <v>43709</v>
      </c>
      <c r="B1256" s="18">
        <v>0.33333333333333298</v>
      </c>
      <c r="C1256" s="18">
        <v>0.625</v>
      </c>
      <c r="D1256" s="19">
        <v>26</v>
      </c>
      <c r="E1256" s="19">
        <v>21</v>
      </c>
      <c r="F1256" s="19">
        <v>26</v>
      </c>
      <c r="G1256" s="5">
        <f>INDEX('Carta Psicrométrica'!B$3:AO$49,MATCH(datos!F1256,'Carta Psicrométrica'!A$3:A$49,0),MATCH(datos!E1256,'Carta Psicrométrica'!B$2:AO$2,0))</f>
        <v>0</v>
      </c>
      <c r="H1256" s="20">
        <v>42</v>
      </c>
      <c r="I1256" s="20">
        <v>24</v>
      </c>
      <c r="J1256" s="6">
        <v>1022</v>
      </c>
      <c r="K1256" s="6">
        <f t="shared" si="170"/>
        <v>766.5</v>
      </c>
      <c r="L1256" s="21">
        <v>29</v>
      </c>
      <c r="M1256" s="21">
        <v>30</v>
      </c>
      <c r="N1256" s="21">
        <v>33</v>
      </c>
      <c r="O1256" s="21">
        <v>33</v>
      </c>
      <c r="P1256" s="21">
        <v>31</v>
      </c>
      <c r="Q1256" s="22">
        <v>103</v>
      </c>
      <c r="R1256" s="22">
        <v>92</v>
      </c>
      <c r="S1256" s="23">
        <f t="shared" si="165"/>
        <v>11</v>
      </c>
      <c r="T1256" s="22">
        <v>38</v>
      </c>
      <c r="U1256" s="22">
        <v>24</v>
      </c>
      <c r="V1256" s="24">
        <v>0</v>
      </c>
      <c r="W1256" s="24" t="str">
        <f t="shared" si="169"/>
        <v>Calma</v>
      </c>
      <c r="X1256" s="24" t="s">
        <v>51</v>
      </c>
      <c r="Y1256" s="24">
        <f t="shared" si="168"/>
        <v>90</v>
      </c>
      <c r="Z1256" s="25">
        <v>0</v>
      </c>
      <c r="AA1256" s="25">
        <f t="shared" si="166"/>
        <v>0</v>
      </c>
      <c r="AB1256" s="25">
        <f t="shared" si="167"/>
        <v>0</v>
      </c>
      <c r="AC1256" s="25">
        <v>0</v>
      </c>
      <c r="AD1256" s="26">
        <v>1</v>
      </c>
      <c r="AE1256" s="26" t="s">
        <v>102</v>
      </c>
    </row>
    <row r="1257" spans="1:31">
      <c r="A1257" s="17">
        <v>43710</v>
      </c>
      <c r="B1257" s="18">
        <v>0.33333333333333298</v>
      </c>
      <c r="C1257" s="18">
        <v>0.625</v>
      </c>
      <c r="D1257" s="19">
        <v>27</v>
      </c>
      <c r="E1257" s="19">
        <v>22</v>
      </c>
      <c r="F1257" s="19">
        <v>27</v>
      </c>
      <c r="G1257" s="5">
        <f>INDEX('Carta Psicrométrica'!B$3:AO$49,MATCH(datos!F1257,'Carta Psicrométrica'!A$3:A$49,0),MATCH(datos!E1257,'Carta Psicrométrica'!B$2:AO$2,0))</f>
        <v>0</v>
      </c>
      <c r="H1257" s="20">
        <v>40</v>
      </c>
      <c r="I1257" s="20">
        <v>23</v>
      </c>
      <c r="J1257" s="6">
        <v>1022</v>
      </c>
      <c r="K1257" s="6">
        <f t="shared" si="170"/>
        <v>766.5</v>
      </c>
      <c r="L1257" s="21">
        <v>29</v>
      </c>
      <c r="M1257" s="21">
        <v>31</v>
      </c>
      <c r="N1257" s="21">
        <v>33</v>
      </c>
      <c r="O1257" s="21">
        <v>32</v>
      </c>
      <c r="P1257" s="21">
        <v>31</v>
      </c>
      <c r="Q1257" s="22">
        <v>92</v>
      </c>
      <c r="R1257" s="22">
        <v>84</v>
      </c>
      <c r="S1257" s="23">
        <f t="shared" si="165"/>
        <v>8.2540000000000049</v>
      </c>
      <c r="T1257" s="22">
        <v>38</v>
      </c>
      <c r="U1257" s="22">
        <v>22</v>
      </c>
      <c r="V1257" s="24">
        <v>0</v>
      </c>
      <c r="W1257" s="24" t="str">
        <f t="shared" si="169"/>
        <v>Calma</v>
      </c>
      <c r="X1257" s="24" t="s">
        <v>59</v>
      </c>
      <c r="Y1257" s="24">
        <f t="shared" si="168"/>
        <v>45</v>
      </c>
      <c r="Z1257" s="25">
        <v>0.01</v>
      </c>
      <c r="AA1257" s="25">
        <f t="shared" si="166"/>
        <v>0.11811000000000001</v>
      </c>
      <c r="AB1257" s="25">
        <f t="shared" si="167"/>
        <v>0.254</v>
      </c>
      <c r="AC1257" s="25">
        <v>3</v>
      </c>
      <c r="AD1257" s="26">
        <v>0</v>
      </c>
    </row>
    <row r="1258" spans="1:31">
      <c r="A1258" s="17">
        <v>43711</v>
      </c>
      <c r="B1258" s="18">
        <v>0.33333333333333298</v>
      </c>
      <c r="C1258" s="18">
        <v>0.625</v>
      </c>
      <c r="D1258" s="19">
        <v>25</v>
      </c>
      <c r="E1258" s="19">
        <v>20</v>
      </c>
      <c r="F1258" s="19">
        <v>25</v>
      </c>
      <c r="G1258" s="5">
        <f>INDEX('Carta Psicrométrica'!B$3:AO$49,MATCH(datos!F1258,'Carta Psicrométrica'!A$3:A$49,0),MATCH(datos!E1258,'Carta Psicrométrica'!B$2:AO$2,0))</f>
        <v>0</v>
      </c>
      <c r="H1258" s="20">
        <v>38</v>
      </c>
      <c r="I1258" s="20">
        <v>22</v>
      </c>
      <c r="J1258" s="6">
        <v>1022</v>
      </c>
      <c r="K1258" s="6">
        <f t="shared" si="170"/>
        <v>766.5</v>
      </c>
      <c r="L1258" s="21">
        <v>29</v>
      </c>
      <c r="M1258" s="21">
        <v>30</v>
      </c>
      <c r="N1258" s="21">
        <v>32</v>
      </c>
      <c r="O1258" s="21">
        <v>32</v>
      </c>
      <c r="P1258" s="21">
        <v>30</v>
      </c>
      <c r="Q1258" s="22">
        <v>84</v>
      </c>
      <c r="R1258" s="22">
        <v>77</v>
      </c>
      <c r="S1258" s="23">
        <f t="shared" si="165"/>
        <v>7</v>
      </c>
      <c r="T1258" s="22">
        <v>35</v>
      </c>
      <c r="U1258" s="22">
        <v>21</v>
      </c>
      <c r="V1258" s="24">
        <v>0</v>
      </c>
      <c r="W1258" s="24" t="str">
        <f t="shared" si="169"/>
        <v>Calma</v>
      </c>
      <c r="X1258" s="24" t="s">
        <v>59</v>
      </c>
      <c r="Y1258" s="24">
        <f t="shared" si="168"/>
        <v>45</v>
      </c>
      <c r="Z1258" s="25">
        <v>0</v>
      </c>
      <c r="AA1258" s="25">
        <f t="shared" si="166"/>
        <v>0</v>
      </c>
      <c r="AB1258" s="25">
        <f t="shared" si="167"/>
        <v>0</v>
      </c>
      <c r="AC1258" s="25">
        <v>0</v>
      </c>
      <c r="AD1258" s="26">
        <v>2</v>
      </c>
      <c r="AE1258" s="26" t="s">
        <v>78</v>
      </c>
    </row>
    <row r="1259" spans="1:31">
      <c r="A1259" s="17">
        <v>43712</v>
      </c>
      <c r="B1259" s="18">
        <v>0.33333333333333298</v>
      </c>
      <c r="C1259" s="18">
        <v>0.625</v>
      </c>
      <c r="D1259" s="19">
        <v>26</v>
      </c>
      <c r="E1259" s="19">
        <v>20</v>
      </c>
      <c r="F1259" s="19">
        <v>26</v>
      </c>
      <c r="G1259" s="5">
        <f>INDEX('Carta Psicrométrica'!B$3:AO$49,MATCH(datos!F1259,'Carta Psicrométrica'!A$3:A$49,0),MATCH(datos!E1259,'Carta Psicrométrica'!B$2:AO$2,0))</f>
        <v>0</v>
      </c>
      <c r="H1259" s="20">
        <v>41</v>
      </c>
      <c r="I1259" s="20">
        <v>23</v>
      </c>
      <c r="J1259" s="6">
        <v>1023</v>
      </c>
      <c r="K1259" s="6">
        <f t="shared" si="170"/>
        <v>767.25</v>
      </c>
      <c r="L1259" s="21">
        <v>28</v>
      </c>
      <c r="M1259" s="21">
        <v>30</v>
      </c>
      <c r="N1259" s="21">
        <v>33</v>
      </c>
      <c r="O1259" s="21">
        <v>33</v>
      </c>
      <c r="P1259" s="21">
        <v>34</v>
      </c>
      <c r="Q1259" s="22">
        <v>77</v>
      </c>
      <c r="R1259" s="22">
        <v>70</v>
      </c>
      <c r="S1259" s="23">
        <f t="shared" si="165"/>
        <v>7</v>
      </c>
      <c r="T1259" s="22">
        <v>39</v>
      </c>
      <c r="U1259" s="22">
        <v>23</v>
      </c>
      <c r="V1259" s="24">
        <v>0</v>
      </c>
      <c r="W1259" s="24" t="str">
        <f t="shared" si="169"/>
        <v>Calma</v>
      </c>
      <c r="X1259" s="24" t="s">
        <v>59</v>
      </c>
      <c r="Y1259" s="24">
        <f t="shared" si="168"/>
        <v>45</v>
      </c>
      <c r="Z1259" s="25">
        <v>0</v>
      </c>
      <c r="AA1259" s="25">
        <f t="shared" si="166"/>
        <v>0</v>
      </c>
      <c r="AB1259" s="25">
        <f t="shared" si="167"/>
        <v>0</v>
      </c>
      <c r="AC1259" s="25">
        <v>0</v>
      </c>
      <c r="AD1259" s="26">
        <v>2</v>
      </c>
    </row>
    <row r="1260" spans="1:31">
      <c r="A1260" s="17">
        <v>43713</v>
      </c>
      <c r="B1260" s="18">
        <v>0.33333333333333298</v>
      </c>
      <c r="C1260" s="18">
        <v>0.625</v>
      </c>
      <c r="D1260" s="19">
        <v>27</v>
      </c>
      <c r="E1260" s="19">
        <v>20</v>
      </c>
      <c r="F1260" s="19">
        <v>27</v>
      </c>
      <c r="G1260" s="5">
        <f>INDEX('Carta Psicrométrica'!B$3:AO$49,MATCH(datos!F1260,'Carta Psicrométrica'!A$3:A$49,0),MATCH(datos!E1260,'Carta Psicrométrica'!B$2:AO$2,0))</f>
        <v>0</v>
      </c>
      <c r="H1260" s="20">
        <v>37</v>
      </c>
      <c r="I1260" s="20">
        <v>22</v>
      </c>
      <c r="J1260" s="6">
        <v>1024</v>
      </c>
      <c r="K1260" s="6">
        <f t="shared" si="170"/>
        <v>768</v>
      </c>
      <c r="L1260" s="21">
        <v>29</v>
      </c>
      <c r="M1260" s="21">
        <v>30</v>
      </c>
      <c r="N1260" s="21">
        <v>32</v>
      </c>
      <c r="O1260" s="21">
        <v>32</v>
      </c>
      <c r="P1260" s="21">
        <v>30</v>
      </c>
      <c r="Q1260" s="22">
        <v>70</v>
      </c>
      <c r="R1260" s="22">
        <v>62</v>
      </c>
      <c r="S1260" s="23">
        <f t="shared" si="165"/>
        <v>8</v>
      </c>
      <c r="T1260" s="22">
        <v>38</v>
      </c>
      <c r="U1260" s="22">
        <v>18</v>
      </c>
      <c r="V1260" s="24">
        <v>0</v>
      </c>
      <c r="W1260" s="24" t="str">
        <f t="shared" si="169"/>
        <v>Calma</v>
      </c>
      <c r="X1260" s="24" t="s">
        <v>56</v>
      </c>
      <c r="Y1260" s="24">
        <f t="shared" si="168"/>
        <v>67.5</v>
      </c>
      <c r="Z1260" s="25">
        <v>0</v>
      </c>
      <c r="AA1260" s="25">
        <f t="shared" si="166"/>
        <v>0</v>
      </c>
      <c r="AB1260" s="25">
        <f t="shared" si="167"/>
        <v>0</v>
      </c>
      <c r="AC1260" s="25">
        <v>0</v>
      </c>
      <c r="AD1260" s="26">
        <v>1</v>
      </c>
      <c r="AE1260" s="26" t="s">
        <v>96</v>
      </c>
    </row>
    <row r="1261" spans="1:31">
      <c r="A1261" s="17">
        <v>43714</v>
      </c>
      <c r="B1261" s="18">
        <v>0.33333333333333298</v>
      </c>
      <c r="C1261" s="18">
        <v>0.625</v>
      </c>
      <c r="D1261" s="19">
        <v>27</v>
      </c>
      <c r="E1261" s="19">
        <v>21</v>
      </c>
      <c r="F1261" s="19">
        <v>27</v>
      </c>
      <c r="G1261" s="5">
        <f>INDEX('Carta Psicrométrica'!B$3:AO$49,MATCH(datos!F1261,'Carta Psicrométrica'!A$3:A$49,0),MATCH(datos!E1261,'Carta Psicrométrica'!B$2:AO$2,0))</f>
        <v>0</v>
      </c>
      <c r="H1261" s="20">
        <v>36</v>
      </c>
      <c r="I1261" s="20">
        <v>23</v>
      </c>
      <c r="J1261" s="6">
        <v>1023</v>
      </c>
      <c r="K1261" s="6">
        <f t="shared" si="170"/>
        <v>767.25</v>
      </c>
      <c r="L1261" s="21">
        <v>30</v>
      </c>
      <c r="M1261" s="21">
        <v>30</v>
      </c>
      <c r="N1261" s="21">
        <v>31</v>
      </c>
      <c r="O1261" s="21">
        <v>31</v>
      </c>
      <c r="P1261" s="21">
        <v>30</v>
      </c>
      <c r="Q1261" s="22">
        <v>62</v>
      </c>
      <c r="R1261" s="22">
        <v>57</v>
      </c>
      <c r="S1261" s="23">
        <f t="shared" ref="S1261:S1326" si="171">IF(AB1261=0,Q1261-R1261,Q1261-(R1261-AB1261))</f>
        <v>5</v>
      </c>
      <c r="T1261" s="22">
        <v>38</v>
      </c>
      <c r="U1261" s="22">
        <v>22</v>
      </c>
      <c r="V1261" s="24">
        <v>0</v>
      </c>
      <c r="W1261" s="24" t="str">
        <f t="shared" si="169"/>
        <v>Calma</v>
      </c>
      <c r="X1261" s="24" t="s">
        <v>56</v>
      </c>
      <c r="Y1261" s="24">
        <f t="shared" si="168"/>
        <v>67.5</v>
      </c>
      <c r="Z1261" s="25">
        <v>0</v>
      </c>
      <c r="AA1261" s="25">
        <f t="shared" ref="AA1261:AA1297" si="172">AC1261*0.03937</f>
        <v>0</v>
      </c>
      <c r="AB1261" s="25">
        <f t="shared" ref="AB1261:AB1297" si="173">Z1261*25.4</f>
        <v>0</v>
      </c>
      <c r="AC1261" s="25">
        <v>0</v>
      </c>
      <c r="AD1261" s="26">
        <v>1</v>
      </c>
      <c r="AE1261" s="26" t="s">
        <v>76</v>
      </c>
    </row>
    <row r="1262" spans="1:31">
      <c r="A1262" s="17">
        <v>43715</v>
      </c>
      <c r="B1262" s="18">
        <v>0.33333333333333298</v>
      </c>
      <c r="C1262" s="18">
        <v>0.625</v>
      </c>
      <c r="D1262" s="19">
        <v>27</v>
      </c>
      <c r="E1262" s="19">
        <v>23</v>
      </c>
      <c r="F1262" s="19">
        <v>27</v>
      </c>
      <c r="G1262" s="5">
        <f>INDEX('Carta Psicrométrica'!B$3:AO$49,MATCH(datos!F1262,'Carta Psicrométrica'!A$3:A$49,0),MATCH(datos!E1262,'Carta Psicrométrica'!B$2:AO$2,0))</f>
        <v>0</v>
      </c>
      <c r="H1262" s="20">
        <v>39</v>
      </c>
      <c r="I1262" s="20">
        <v>24</v>
      </c>
      <c r="J1262" s="6">
        <v>1022</v>
      </c>
      <c r="K1262" s="6">
        <f t="shared" si="170"/>
        <v>766.5</v>
      </c>
      <c r="L1262" s="21">
        <v>30</v>
      </c>
      <c r="M1262" s="21">
        <v>30</v>
      </c>
      <c r="N1262" s="21">
        <v>31</v>
      </c>
      <c r="O1262" s="21">
        <v>31</v>
      </c>
      <c r="P1262" s="21">
        <v>30</v>
      </c>
      <c r="Q1262" s="22">
        <v>102</v>
      </c>
      <c r="R1262" s="22">
        <v>94</v>
      </c>
      <c r="S1262" s="23">
        <f t="shared" si="171"/>
        <v>8</v>
      </c>
      <c r="T1262" s="22">
        <v>38</v>
      </c>
      <c r="U1262" s="22">
        <v>22</v>
      </c>
      <c r="V1262" s="24">
        <v>0</v>
      </c>
      <c r="W1262" s="24" t="str">
        <f t="shared" si="169"/>
        <v>Calma</v>
      </c>
      <c r="X1262" s="24" t="s">
        <v>56</v>
      </c>
      <c r="Y1262" s="24">
        <f t="shared" si="168"/>
        <v>67.5</v>
      </c>
      <c r="Z1262" s="25">
        <v>0</v>
      </c>
      <c r="AA1262" s="25">
        <f t="shared" si="172"/>
        <v>0</v>
      </c>
      <c r="AB1262" s="25">
        <f t="shared" si="173"/>
        <v>0</v>
      </c>
      <c r="AC1262" s="25">
        <v>0</v>
      </c>
      <c r="AD1262" s="26">
        <v>1</v>
      </c>
      <c r="AE1262" s="26" t="s">
        <v>74</v>
      </c>
    </row>
    <row r="1263" spans="1:31">
      <c r="A1263" s="17">
        <v>43716</v>
      </c>
      <c r="B1263" s="18">
        <v>0.33333333333333298</v>
      </c>
      <c r="C1263" s="18">
        <v>0.625</v>
      </c>
      <c r="D1263" s="19">
        <v>26</v>
      </c>
      <c r="E1263" s="19">
        <v>22</v>
      </c>
      <c r="F1263" s="19">
        <v>26</v>
      </c>
      <c r="G1263" s="5">
        <f>INDEX('Carta Psicrométrica'!B$3:AO$49,MATCH(datos!F1263,'Carta Psicrométrica'!A$3:A$49,0),MATCH(datos!E1263,'Carta Psicrométrica'!B$2:AO$2,0))</f>
        <v>0</v>
      </c>
      <c r="H1263" s="20">
        <v>39</v>
      </c>
      <c r="I1263" s="20">
        <v>24</v>
      </c>
      <c r="J1263" s="6">
        <v>1020</v>
      </c>
      <c r="K1263" s="6">
        <f t="shared" si="170"/>
        <v>765</v>
      </c>
      <c r="L1263" s="21">
        <v>30</v>
      </c>
      <c r="M1263" s="21">
        <v>20</v>
      </c>
      <c r="N1263" s="21">
        <v>32</v>
      </c>
      <c r="O1263" s="21">
        <v>31</v>
      </c>
      <c r="P1263" s="21">
        <v>30</v>
      </c>
      <c r="Q1263" s="22">
        <v>94</v>
      </c>
      <c r="R1263" s="22">
        <v>86</v>
      </c>
      <c r="S1263" s="23">
        <f t="shared" si="171"/>
        <v>8</v>
      </c>
      <c r="T1263" s="22">
        <v>39</v>
      </c>
      <c r="U1263" s="22">
        <v>25</v>
      </c>
      <c r="V1263" s="24">
        <v>0</v>
      </c>
      <c r="W1263" s="24" t="str">
        <f t="shared" si="169"/>
        <v>Calma</v>
      </c>
      <c r="X1263" s="24" t="s">
        <v>67</v>
      </c>
      <c r="Y1263" s="24">
        <f t="shared" si="168"/>
        <v>337.5</v>
      </c>
      <c r="Z1263" s="25">
        <v>0</v>
      </c>
      <c r="AA1263" s="25">
        <f t="shared" si="172"/>
        <v>0</v>
      </c>
      <c r="AB1263" s="25">
        <f t="shared" si="173"/>
        <v>0</v>
      </c>
      <c r="AC1263" s="25">
        <v>0</v>
      </c>
      <c r="AD1263" s="26">
        <v>0</v>
      </c>
    </row>
    <row r="1264" spans="1:31">
      <c r="A1264" s="17">
        <v>43717</v>
      </c>
      <c r="B1264" s="18">
        <v>0.33333333333333298</v>
      </c>
      <c r="C1264" s="18">
        <v>0.625</v>
      </c>
      <c r="D1264" s="19">
        <v>25</v>
      </c>
      <c r="E1264" s="19">
        <v>21</v>
      </c>
      <c r="F1264" s="19">
        <v>25</v>
      </c>
      <c r="G1264" s="5">
        <f>INDEX('Carta Psicrométrica'!B$3:AO$49,MATCH(datos!F1264,'Carta Psicrométrica'!A$3:A$49,0),MATCH(datos!E1264,'Carta Psicrométrica'!B$2:AO$2,0))</f>
        <v>0</v>
      </c>
      <c r="H1264" s="20">
        <v>38</v>
      </c>
      <c r="I1264" s="20">
        <v>24</v>
      </c>
      <c r="J1264" s="6">
        <v>1020</v>
      </c>
      <c r="K1264" s="6">
        <f t="shared" si="170"/>
        <v>765</v>
      </c>
      <c r="L1264" s="21">
        <v>28</v>
      </c>
      <c r="M1264" s="21">
        <v>30</v>
      </c>
      <c r="N1264" s="21">
        <v>32</v>
      </c>
      <c r="O1264" s="21">
        <v>31</v>
      </c>
      <c r="P1264" s="21">
        <v>30</v>
      </c>
      <c r="Q1264" s="22">
        <v>86</v>
      </c>
      <c r="R1264" s="22">
        <v>79</v>
      </c>
      <c r="S1264" s="23">
        <f t="shared" si="171"/>
        <v>8.0160000000000053</v>
      </c>
      <c r="T1264" s="22">
        <v>39</v>
      </c>
      <c r="U1264" s="22">
        <v>26</v>
      </c>
      <c r="V1264" s="24">
        <v>0</v>
      </c>
      <c r="W1264" s="24" t="str">
        <f t="shared" si="169"/>
        <v>Calma</v>
      </c>
      <c r="X1264" s="24" t="s">
        <v>49</v>
      </c>
      <c r="Y1264" s="24">
        <f t="shared" si="168"/>
        <v>247.5</v>
      </c>
      <c r="Z1264" s="25">
        <v>0.04</v>
      </c>
      <c r="AA1264" s="25">
        <f t="shared" si="172"/>
        <v>1.9685000000000001E-2</v>
      </c>
      <c r="AB1264" s="25">
        <f t="shared" si="173"/>
        <v>1.016</v>
      </c>
      <c r="AC1264" s="25">
        <v>0.5</v>
      </c>
      <c r="AD1264" s="26">
        <v>6</v>
      </c>
      <c r="AE1264" s="26" t="s">
        <v>97</v>
      </c>
    </row>
    <row r="1265" spans="1:32">
      <c r="A1265" s="17">
        <v>43718</v>
      </c>
      <c r="B1265" s="18">
        <v>0.33333333333333298</v>
      </c>
      <c r="C1265" s="18">
        <v>0.625</v>
      </c>
      <c r="D1265" s="19">
        <v>24</v>
      </c>
      <c r="E1265" s="19">
        <v>22</v>
      </c>
      <c r="F1265" s="19">
        <v>24</v>
      </c>
      <c r="G1265" s="5">
        <f>INDEX('Carta Psicrométrica'!B$3:AO$49,MATCH(datos!F1265,'Carta Psicrométrica'!A$3:A$49,0),MATCH(datos!E1265,'Carta Psicrométrica'!B$2:AO$2,0))</f>
        <v>0</v>
      </c>
      <c r="H1265" s="20">
        <v>37</v>
      </c>
      <c r="I1265" s="20">
        <v>23</v>
      </c>
      <c r="J1265" s="6">
        <v>1018</v>
      </c>
      <c r="K1265" s="6">
        <f t="shared" si="170"/>
        <v>763.5</v>
      </c>
      <c r="L1265" s="21">
        <v>29</v>
      </c>
      <c r="M1265" s="21">
        <v>29</v>
      </c>
      <c r="N1265" s="21">
        <v>30</v>
      </c>
      <c r="O1265" s="21">
        <v>31</v>
      </c>
      <c r="P1265" s="21">
        <v>30</v>
      </c>
      <c r="Q1265" s="22">
        <v>79</v>
      </c>
      <c r="R1265" s="22">
        <v>75</v>
      </c>
      <c r="S1265" s="23">
        <f t="shared" si="171"/>
        <v>4</v>
      </c>
      <c r="T1265" s="22">
        <v>38</v>
      </c>
      <c r="U1265" s="22">
        <v>24</v>
      </c>
      <c r="V1265" s="24">
        <v>1</v>
      </c>
      <c r="W1265" s="24" t="str">
        <f t="shared" si="169"/>
        <v>Ventolina</v>
      </c>
      <c r="X1265" s="24" t="s">
        <v>66</v>
      </c>
      <c r="Y1265" s="24">
        <f t="shared" si="168"/>
        <v>225</v>
      </c>
      <c r="Z1265" s="25">
        <v>0</v>
      </c>
      <c r="AA1265" s="25">
        <f t="shared" si="172"/>
        <v>0</v>
      </c>
      <c r="AB1265" s="25">
        <f t="shared" si="173"/>
        <v>0</v>
      </c>
      <c r="AC1265" s="25">
        <v>0</v>
      </c>
      <c r="AD1265" s="26">
        <v>0</v>
      </c>
    </row>
    <row r="1266" spans="1:32">
      <c r="A1266" s="17">
        <v>43719</v>
      </c>
      <c r="B1266" s="18">
        <v>0.33333333333333298</v>
      </c>
      <c r="C1266" s="18">
        <v>0.625</v>
      </c>
      <c r="D1266" s="19">
        <v>26</v>
      </c>
      <c r="E1266" s="19">
        <v>21</v>
      </c>
      <c r="F1266" s="19">
        <v>26</v>
      </c>
      <c r="G1266" s="5">
        <f>INDEX('Carta Psicrométrica'!B$3:AO$49,MATCH(datos!F1266,'Carta Psicrométrica'!A$3:A$49,0),MATCH(datos!E1266,'Carta Psicrométrica'!B$2:AO$2,0))</f>
        <v>0</v>
      </c>
      <c r="H1266" s="20">
        <v>36</v>
      </c>
      <c r="I1266" s="20">
        <v>22</v>
      </c>
      <c r="J1266" s="6">
        <v>1018</v>
      </c>
      <c r="K1266" s="6">
        <f t="shared" si="170"/>
        <v>763.5</v>
      </c>
      <c r="L1266" s="21">
        <v>25</v>
      </c>
      <c r="M1266" s="21">
        <v>26</v>
      </c>
      <c r="N1266" s="21">
        <v>30</v>
      </c>
      <c r="O1266" s="21">
        <v>30</v>
      </c>
      <c r="P1266" s="21">
        <v>29</v>
      </c>
      <c r="Q1266" s="22">
        <v>75</v>
      </c>
      <c r="R1266" s="22">
        <v>77</v>
      </c>
      <c r="S1266" s="23">
        <f t="shared" si="171"/>
        <v>7.1440000000000055</v>
      </c>
      <c r="T1266" s="22">
        <v>37</v>
      </c>
      <c r="U1266" s="22">
        <v>25</v>
      </c>
      <c r="V1266" s="24">
        <v>2</v>
      </c>
      <c r="W1266" s="24" t="str">
        <f t="shared" si="169"/>
        <v>Brisa Suave</v>
      </c>
      <c r="X1266" s="24" t="s">
        <v>53</v>
      </c>
      <c r="Y1266" s="24">
        <f t="shared" si="168"/>
        <v>22.5</v>
      </c>
      <c r="Z1266" s="25">
        <v>0.36</v>
      </c>
      <c r="AA1266" s="25">
        <f t="shared" si="172"/>
        <v>0.35433000000000003</v>
      </c>
      <c r="AB1266" s="25">
        <f t="shared" si="173"/>
        <v>9.1439999999999984</v>
      </c>
      <c r="AC1266" s="25">
        <v>9</v>
      </c>
      <c r="AD1266" s="26">
        <v>1</v>
      </c>
      <c r="AE1266" s="26" t="s">
        <v>78</v>
      </c>
    </row>
    <row r="1267" spans="1:32">
      <c r="A1267" s="17">
        <v>43720</v>
      </c>
      <c r="B1267" s="18">
        <v>0.33333333333333298</v>
      </c>
      <c r="C1267" s="18">
        <v>0.625</v>
      </c>
      <c r="D1267" s="19">
        <v>25</v>
      </c>
      <c r="E1267" s="19">
        <v>23</v>
      </c>
      <c r="F1267" s="19">
        <v>25</v>
      </c>
      <c r="G1267" s="5">
        <f>INDEX('Carta Psicrométrica'!B$3:AO$49,MATCH(datos!F1267,'Carta Psicrométrica'!A$3:A$49,0),MATCH(datos!E1267,'Carta Psicrométrica'!B$2:AO$2,0))</f>
        <v>0</v>
      </c>
      <c r="H1267" s="20">
        <v>36</v>
      </c>
      <c r="I1267" s="20">
        <v>22</v>
      </c>
      <c r="J1267" s="6">
        <v>1019</v>
      </c>
      <c r="K1267" s="6">
        <f t="shared" si="170"/>
        <v>764.25</v>
      </c>
      <c r="L1267" s="21">
        <v>25</v>
      </c>
      <c r="M1267" s="21">
        <v>26</v>
      </c>
      <c r="N1267" s="21">
        <v>29</v>
      </c>
      <c r="O1267" s="21">
        <v>30</v>
      </c>
      <c r="P1267" s="21">
        <v>30</v>
      </c>
      <c r="Q1267" s="22">
        <v>77</v>
      </c>
      <c r="R1267" s="22">
        <v>70</v>
      </c>
      <c r="S1267" s="23">
        <f t="shared" si="171"/>
        <v>7</v>
      </c>
      <c r="T1267" s="22">
        <v>37</v>
      </c>
      <c r="U1267" s="22">
        <v>25</v>
      </c>
      <c r="V1267" s="24">
        <v>0</v>
      </c>
      <c r="W1267" s="24" t="str">
        <f t="shared" si="169"/>
        <v>Calma</v>
      </c>
      <c r="X1267" s="24" t="s">
        <v>59</v>
      </c>
      <c r="Y1267" s="24">
        <f t="shared" si="168"/>
        <v>45</v>
      </c>
      <c r="Z1267" s="25">
        <v>0</v>
      </c>
      <c r="AA1267" s="25">
        <f t="shared" si="172"/>
        <v>0</v>
      </c>
      <c r="AB1267" s="25">
        <f t="shared" si="173"/>
        <v>0</v>
      </c>
      <c r="AC1267" s="25">
        <v>0</v>
      </c>
      <c r="AD1267" s="26">
        <v>0</v>
      </c>
    </row>
    <row r="1268" spans="1:32">
      <c r="A1268" s="17">
        <v>43721</v>
      </c>
      <c r="B1268" s="18">
        <v>0.33333333333333298</v>
      </c>
      <c r="C1268" s="18">
        <v>0.625</v>
      </c>
      <c r="D1268" s="19">
        <v>25</v>
      </c>
      <c r="E1268" s="19">
        <v>22</v>
      </c>
      <c r="F1268" s="19">
        <v>25</v>
      </c>
      <c r="G1268" s="5">
        <f>INDEX('Carta Psicrométrica'!B$3:AO$49,MATCH(datos!F1268,'Carta Psicrométrica'!A$3:A$49,0),MATCH(datos!E1268,'Carta Psicrométrica'!B$2:AO$2,0))</f>
        <v>0</v>
      </c>
      <c r="H1268" s="20">
        <v>39</v>
      </c>
      <c r="I1268" s="20">
        <v>23</v>
      </c>
      <c r="J1268" s="6">
        <v>1020</v>
      </c>
      <c r="K1268" s="6">
        <f t="shared" si="170"/>
        <v>765</v>
      </c>
      <c r="L1268" s="21">
        <v>25</v>
      </c>
      <c r="M1268" s="21">
        <v>26</v>
      </c>
      <c r="N1268" s="21">
        <v>28</v>
      </c>
      <c r="O1268" s="21">
        <v>30</v>
      </c>
      <c r="P1268" s="21">
        <v>30</v>
      </c>
      <c r="Q1268" s="22">
        <v>70</v>
      </c>
      <c r="R1268" s="22">
        <v>64</v>
      </c>
      <c r="S1268" s="23">
        <f t="shared" si="171"/>
        <v>6</v>
      </c>
      <c r="T1268" s="22">
        <v>39</v>
      </c>
      <c r="U1268" s="22">
        <v>25</v>
      </c>
      <c r="V1268" s="24">
        <v>0</v>
      </c>
      <c r="W1268" s="24" t="str">
        <f t="shared" si="169"/>
        <v>Calma</v>
      </c>
      <c r="X1268" s="24" t="s">
        <v>59</v>
      </c>
      <c r="Y1268" s="24">
        <f t="shared" si="168"/>
        <v>45</v>
      </c>
      <c r="Z1268" s="25">
        <v>0</v>
      </c>
      <c r="AA1268" s="25">
        <f t="shared" si="172"/>
        <v>0</v>
      </c>
      <c r="AB1268" s="25">
        <f t="shared" si="173"/>
        <v>0</v>
      </c>
      <c r="AC1268" s="25">
        <v>0</v>
      </c>
      <c r="AD1268" s="26">
        <v>7</v>
      </c>
      <c r="AE1268" s="26" t="s">
        <v>93</v>
      </c>
    </row>
    <row r="1269" spans="1:32">
      <c r="A1269" s="17">
        <v>43722</v>
      </c>
      <c r="B1269" s="18">
        <v>0.33333333333333298</v>
      </c>
      <c r="C1269" s="18">
        <v>0.625</v>
      </c>
      <c r="D1269" s="19">
        <v>24</v>
      </c>
      <c r="E1269" s="19">
        <v>21</v>
      </c>
      <c r="F1269" s="19">
        <v>24</v>
      </c>
      <c r="G1269" s="5">
        <f>INDEX('Carta Psicrométrica'!B$3:AO$49,MATCH(datos!F1269,'Carta Psicrométrica'!A$3:A$49,0),MATCH(datos!E1269,'Carta Psicrométrica'!B$2:AO$2,0))</f>
        <v>0</v>
      </c>
      <c r="H1269" s="20">
        <v>39</v>
      </c>
      <c r="I1269" s="20">
        <v>31</v>
      </c>
      <c r="J1269" s="6">
        <v>1022</v>
      </c>
      <c r="K1269" s="6">
        <f t="shared" si="170"/>
        <v>766.5</v>
      </c>
      <c r="L1269" s="21">
        <v>25</v>
      </c>
      <c r="M1269" s="21">
        <v>26</v>
      </c>
      <c r="N1269" s="21">
        <v>27</v>
      </c>
      <c r="O1269" s="21">
        <v>29</v>
      </c>
      <c r="P1269" s="21">
        <v>29</v>
      </c>
      <c r="Q1269" s="22">
        <v>108</v>
      </c>
      <c r="R1269" s="22">
        <v>103</v>
      </c>
      <c r="S1269" s="23">
        <f t="shared" si="171"/>
        <v>5</v>
      </c>
      <c r="T1269" s="22">
        <v>35</v>
      </c>
      <c r="U1269" s="22">
        <v>20</v>
      </c>
      <c r="V1269" s="24">
        <v>2</v>
      </c>
      <c r="W1269" s="24" t="str">
        <f t="shared" si="169"/>
        <v>Brisa Suave</v>
      </c>
      <c r="X1269" s="24" t="s">
        <v>51</v>
      </c>
      <c r="Y1269" s="24">
        <f t="shared" si="168"/>
        <v>90</v>
      </c>
      <c r="Z1269" s="25">
        <v>0</v>
      </c>
      <c r="AA1269" s="25">
        <f t="shared" si="172"/>
        <v>0</v>
      </c>
      <c r="AB1269" s="25">
        <f t="shared" si="173"/>
        <v>0</v>
      </c>
      <c r="AC1269" s="25">
        <v>0</v>
      </c>
      <c r="AD1269" s="26">
        <v>7</v>
      </c>
      <c r="AE1269" s="26" t="s">
        <v>95</v>
      </c>
    </row>
    <row r="1270" spans="1:32">
      <c r="A1270" s="17">
        <v>43723</v>
      </c>
      <c r="B1270" s="18">
        <v>0.33333333333333298</v>
      </c>
      <c r="C1270" s="18">
        <v>0.625</v>
      </c>
      <c r="D1270" s="19">
        <v>22</v>
      </c>
      <c r="E1270" s="19">
        <v>21</v>
      </c>
      <c r="F1270" s="19">
        <v>22</v>
      </c>
      <c r="G1270" s="5">
        <f>INDEX('Carta Psicrométrica'!B$3:AO$49,MATCH(datos!F1270,'Carta Psicrométrica'!A$3:A$49,0),MATCH(datos!E1270,'Carta Psicrométrica'!B$2:AO$2,0))</f>
        <v>0</v>
      </c>
      <c r="H1270" s="20">
        <v>31</v>
      </c>
      <c r="I1270" s="20">
        <v>20</v>
      </c>
      <c r="J1270" s="6">
        <v>1021</v>
      </c>
      <c r="K1270" s="6">
        <f t="shared" si="170"/>
        <v>765.75</v>
      </c>
      <c r="L1270" s="21">
        <v>25</v>
      </c>
      <c r="M1270" s="21">
        <v>26</v>
      </c>
      <c r="N1270" s="21">
        <v>28</v>
      </c>
      <c r="O1270" s="21">
        <v>29</v>
      </c>
      <c r="P1270" s="21">
        <v>29</v>
      </c>
      <c r="Q1270" s="22">
        <v>103</v>
      </c>
      <c r="R1270" s="22">
        <v>102</v>
      </c>
      <c r="S1270" s="23">
        <f t="shared" si="171"/>
        <v>1</v>
      </c>
      <c r="T1270" s="22">
        <v>32</v>
      </c>
      <c r="U1270" s="22">
        <v>19</v>
      </c>
      <c r="V1270" s="24">
        <v>3</v>
      </c>
      <c r="W1270" s="24" t="str">
        <f t="shared" si="169"/>
        <v>Brisa Leve</v>
      </c>
      <c r="X1270" s="24" t="s">
        <v>236</v>
      </c>
      <c r="Y1270" s="24" t="str">
        <f t="shared" si="168"/>
        <v>N/A</v>
      </c>
      <c r="Z1270" s="25">
        <v>0</v>
      </c>
      <c r="AA1270" s="25">
        <f t="shared" si="172"/>
        <v>0</v>
      </c>
      <c r="AB1270" s="25">
        <f t="shared" si="173"/>
        <v>0</v>
      </c>
      <c r="AC1270" s="25">
        <v>0</v>
      </c>
      <c r="AD1270" s="26">
        <v>7</v>
      </c>
      <c r="AE1270" s="26" t="s">
        <v>93</v>
      </c>
      <c r="AF1270" s="27" t="s">
        <v>382</v>
      </c>
    </row>
    <row r="1271" spans="1:32">
      <c r="A1271" s="17">
        <v>43724</v>
      </c>
      <c r="B1271" s="18">
        <v>0.33333333333333298</v>
      </c>
      <c r="C1271" s="18">
        <v>0.625</v>
      </c>
      <c r="G1271" s="5" t="e">
        <f>INDEX('Carta Psicrométrica'!B$3:AO$49,MATCH(datos!F1271,'Carta Psicrométrica'!A$3:A$49,0),MATCH(datos!E1271,'Carta Psicrométrica'!B$2:AO$2,0))</f>
        <v>#N/A</v>
      </c>
      <c r="K1271" s="6">
        <f t="shared" si="170"/>
        <v>0</v>
      </c>
      <c r="S1271" s="23">
        <v>0</v>
      </c>
      <c r="W1271" s="24" t="str">
        <f t="shared" si="169"/>
        <v>Calma</v>
      </c>
      <c r="Y1271" s="24" t="str">
        <f t="shared" si="168"/>
        <v>N/A</v>
      </c>
      <c r="Z1271" s="25">
        <v>0</v>
      </c>
      <c r="AA1271" s="25">
        <v>0</v>
      </c>
      <c r="AB1271" s="25">
        <f t="shared" si="173"/>
        <v>0</v>
      </c>
      <c r="AC1271" s="25">
        <v>0</v>
      </c>
    </row>
    <row r="1272" spans="1:32">
      <c r="A1272" s="17">
        <v>43725</v>
      </c>
      <c r="B1272" s="18">
        <v>0.33333333333333298</v>
      </c>
      <c r="C1272" s="18">
        <v>0.625</v>
      </c>
      <c r="D1272" s="19">
        <v>24</v>
      </c>
      <c r="E1272" s="19">
        <v>20</v>
      </c>
      <c r="F1272" s="19">
        <v>24</v>
      </c>
      <c r="G1272" s="5">
        <f>INDEX('Carta Psicrométrica'!B$3:AO$49,MATCH(datos!F1272,'Carta Psicrométrica'!A$3:A$49,0),MATCH(datos!E1272,'Carta Psicrométrica'!B$2:AO$2,0))</f>
        <v>0</v>
      </c>
      <c r="H1272" s="20">
        <v>33</v>
      </c>
      <c r="I1272" s="20">
        <v>20</v>
      </c>
      <c r="J1272" s="6">
        <v>1020</v>
      </c>
      <c r="K1272" s="6">
        <f t="shared" si="170"/>
        <v>765</v>
      </c>
      <c r="L1272" s="21">
        <v>24</v>
      </c>
      <c r="M1272" s="21">
        <v>24</v>
      </c>
      <c r="N1272" s="21">
        <v>26</v>
      </c>
      <c r="O1272" s="21">
        <v>28</v>
      </c>
      <c r="P1272" s="21">
        <v>30</v>
      </c>
      <c r="Q1272" s="22">
        <v>102</v>
      </c>
      <c r="R1272" s="22">
        <v>95</v>
      </c>
      <c r="S1272" s="23">
        <f t="shared" si="171"/>
        <v>10.810000000000002</v>
      </c>
      <c r="T1272" s="22">
        <v>37</v>
      </c>
      <c r="U1272" s="22">
        <v>20</v>
      </c>
      <c r="V1272" s="24">
        <v>0</v>
      </c>
      <c r="W1272" s="24" t="str">
        <f t="shared" si="169"/>
        <v>Calma</v>
      </c>
      <c r="X1272" s="24" t="s">
        <v>47</v>
      </c>
      <c r="Y1272" s="24">
        <f t="shared" si="168"/>
        <v>315</v>
      </c>
      <c r="Z1272" s="25">
        <v>0.15</v>
      </c>
      <c r="AA1272" s="25">
        <f t="shared" si="172"/>
        <v>0.14960599999999999</v>
      </c>
      <c r="AB1272" s="25">
        <f t="shared" si="173"/>
        <v>3.8099999999999996</v>
      </c>
      <c r="AC1272" s="25">
        <v>3.8</v>
      </c>
      <c r="AD1272" s="26">
        <v>0</v>
      </c>
    </row>
    <row r="1273" spans="1:32">
      <c r="A1273" s="17">
        <v>43726</v>
      </c>
      <c r="B1273" s="18">
        <v>0.33333333333333298</v>
      </c>
      <c r="C1273" s="18">
        <v>0.625</v>
      </c>
      <c r="D1273" s="19">
        <v>24</v>
      </c>
      <c r="E1273" s="19">
        <v>20</v>
      </c>
      <c r="F1273" s="19">
        <v>24</v>
      </c>
      <c r="G1273" s="5">
        <f>INDEX('Carta Psicrométrica'!B$3:AO$49,MATCH(datos!F1273,'Carta Psicrométrica'!A$3:A$49,0),MATCH(datos!E1273,'Carta Psicrométrica'!B$2:AO$2,0))</f>
        <v>0</v>
      </c>
      <c r="H1273" s="20">
        <v>35</v>
      </c>
      <c r="I1273" s="20">
        <v>19</v>
      </c>
      <c r="J1273" s="6">
        <v>1020</v>
      </c>
      <c r="K1273" s="6">
        <f t="shared" si="170"/>
        <v>765</v>
      </c>
      <c r="L1273" s="21">
        <v>24</v>
      </c>
      <c r="M1273" s="21">
        <v>25</v>
      </c>
      <c r="N1273" s="21">
        <v>27</v>
      </c>
      <c r="O1273" s="21">
        <v>27</v>
      </c>
      <c r="P1273" s="21">
        <v>28</v>
      </c>
      <c r="Q1273" s="22">
        <v>95</v>
      </c>
      <c r="R1273" s="22">
        <v>90</v>
      </c>
      <c r="S1273" s="23">
        <f t="shared" si="171"/>
        <v>5</v>
      </c>
      <c r="T1273" s="22">
        <v>38</v>
      </c>
      <c r="U1273" s="22">
        <v>22</v>
      </c>
      <c r="V1273" s="24">
        <v>1</v>
      </c>
      <c r="W1273" s="24" t="str">
        <f t="shared" si="169"/>
        <v>Ventolina</v>
      </c>
      <c r="X1273" s="24" t="s">
        <v>47</v>
      </c>
      <c r="Y1273" s="24">
        <f t="shared" si="168"/>
        <v>315</v>
      </c>
      <c r="Z1273" s="25">
        <v>0</v>
      </c>
      <c r="AA1273" s="25">
        <f t="shared" si="172"/>
        <v>0</v>
      </c>
      <c r="AB1273" s="25">
        <f t="shared" si="173"/>
        <v>0</v>
      </c>
      <c r="AC1273" s="25">
        <v>0</v>
      </c>
      <c r="AD1273" s="26">
        <v>8</v>
      </c>
      <c r="AE1273" s="26" t="s">
        <v>108</v>
      </c>
    </row>
    <row r="1274" spans="1:32">
      <c r="A1274" s="17">
        <v>43727</v>
      </c>
      <c r="B1274" s="18">
        <v>0.33333333333333298</v>
      </c>
      <c r="C1274" s="18">
        <v>0.625</v>
      </c>
      <c r="D1274" s="19">
        <v>23</v>
      </c>
      <c r="E1274" s="19">
        <v>20</v>
      </c>
      <c r="F1274" s="19">
        <v>23</v>
      </c>
      <c r="G1274" s="5">
        <f>INDEX('Carta Psicrométrica'!B$3:AO$49,MATCH(datos!F1274,'Carta Psicrométrica'!A$3:A$49,0),MATCH(datos!E1274,'Carta Psicrométrica'!B$2:AO$2,0))</f>
        <v>0</v>
      </c>
      <c r="H1274" s="20">
        <v>32</v>
      </c>
      <c r="I1274" s="20">
        <v>18</v>
      </c>
      <c r="J1274" s="6">
        <v>1020</v>
      </c>
      <c r="K1274" s="6">
        <f t="shared" si="170"/>
        <v>765</v>
      </c>
      <c r="L1274" s="21">
        <v>29</v>
      </c>
      <c r="M1274" s="21">
        <v>29</v>
      </c>
      <c r="N1274" s="21">
        <v>26</v>
      </c>
      <c r="O1274" s="21">
        <v>27</v>
      </c>
      <c r="P1274" s="21">
        <v>28</v>
      </c>
      <c r="Q1274" s="22">
        <v>90</v>
      </c>
      <c r="R1274" s="22">
        <v>83</v>
      </c>
      <c r="S1274" s="23">
        <f t="shared" si="171"/>
        <v>7</v>
      </c>
      <c r="T1274" s="22">
        <v>37</v>
      </c>
      <c r="U1274" s="22">
        <v>20</v>
      </c>
      <c r="V1274" s="24">
        <v>0</v>
      </c>
      <c r="W1274" s="24" t="str">
        <f t="shared" si="169"/>
        <v>Calma</v>
      </c>
      <c r="X1274" s="24" t="s">
        <v>47</v>
      </c>
      <c r="Y1274" s="24">
        <f t="shared" si="168"/>
        <v>315</v>
      </c>
      <c r="Z1274" s="25">
        <v>0</v>
      </c>
      <c r="AA1274" s="25">
        <f t="shared" si="172"/>
        <v>0</v>
      </c>
      <c r="AB1274" s="25">
        <f t="shared" si="173"/>
        <v>0</v>
      </c>
      <c r="AC1274" s="25">
        <v>0</v>
      </c>
      <c r="AD1274" s="26">
        <v>5</v>
      </c>
      <c r="AE1274" s="26" t="s">
        <v>88</v>
      </c>
    </row>
    <row r="1275" spans="1:32">
      <c r="A1275" s="17">
        <v>43728</v>
      </c>
      <c r="B1275" s="18">
        <v>0.33333333333333298</v>
      </c>
      <c r="C1275" s="18">
        <v>0.625</v>
      </c>
      <c r="D1275" s="19">
        <v>21</v>
      </c>
      <c r="E1275" s="19">
        <v>25</v>
      </c>
      <c r="F1275" s="19">
        <v>21</v>
      </c>
      <c r="G1275" s="5">
        <f>INDEX('Carta Psicrométrica'!B$3:AO$49,MATCH(datos!F1275,'Carta Psicrométrica'!A$3:A$49,0),MATCH(datos!E1275,'Carta Psicrométrica'!B$2:AO$2,0))</f>
        <v>0</v>
      </c>
      <c r="H1275" s="20">
        <v>39</v>
      </c>
      <c r="I1275" s="20">
        <v>29</v>
      </c>
      <c r="J1275" s="6">
        <v>1019</v>
      </c>
      <c r="K1275" s="6">
        <f t="shared" si="170"/>
        <v>764.25</v>
      </c>
      <c r="L1275" s="21">
        <v>25</v>
      </c>
      <c r="M1275" s="21">
        <v>24</v>
      </c>
      <c r="N1275" s="21">
        <v>26</v>
      </c>
      <c r="O1275" s="21">
        <v>28</v>
      </c>
      <c r="P1275" s="21">
        <v>27</v>
      </c>
      <c r="Q1275" s="22">
        <v>83</v>
      </c>
      <c r="R1275" s="22">
        <v>76</v>
      </c>
      <c r="S1275" s="23">
        <f t="shared" si="171"/>
        <v>7</v>
      </c>
      <c r="T1275" s="22">
        <v>38</v>
      </c>
      <c r="U1275" s="22">
        <v>25</v>
      </c>
      <c r="V1275" s="24">
        <v>3</v>
      </c>
      <c r="W1275" s="24" t="str">
        <f t="shared" si="169"/>
        <v>Brisa Leve</v>
      </c>
      <c r="X1275" s="24" t="s">
        <v>47</v>
      </c>
      <c r="Y1275" s="24">
        <f t="shared" si="168"/>
        <v>315</v>
      </c>
      <c r="Z1275" s="25">
        <v>0</v>
      </c>
      <c r="AA1275" s="25">
        <f t="shared" si="172"/>
        <v>0</v>
      </c>
      <c r="AB1275" s="25">
        <f t="shared" si="173"/>
        <v>0</v>
      </c>
      <c r="AC1275" s="25">
        <v>0</v>
      </c>
      <c r="AD1275" s="26">
        <v>1</v>
      </c>
      <c r="AE1275" s="26" t="s">
        <v>74</v>
      </c>
    </row>
    <row r="1276" spans="1:32">
      <c r="A1276" s="17">
        <v>43729</v>
      </c>
      <c r="B1276" s="18">
        <v>0.33333333333333298</v>
      </c>
      <c r="C1276" s="18">
        <v>0.625</v>
      </c>
      <c r="D1276" s="19">
        <v>24</v>
      </c>
      <c r="E1276" s="19">
        <v>19</v>
      </c>
      <c r="F1276" s="19">
        <v>24</v>
      </c>
      <c r="G1276" s="5">
        <f>INDEX('Carta Psicrométrica'!B$3:AO$49,MATCH(datos!F1276,'Carta Psicrométrica'!A$3:A$49,0),MATCH(datos!E1276,'Carta Psicrométrica'!B$2:AO$2,0))</f>
        <v>0</v>
      </c>
      <c r="H1276" s="20">
        <v>37</v>
      </c>
      <c r="I1276" s="20">
        <v>24</v>
      </c>
      <c r="J1276" s="6">
        <v>1018</v>
      </c>
      <c r="K1276" s="6">
        <f t="shared" si="170"/>
        <v>763.5</v>
      </c>
      <c r="L1276" s="21">
        <v>25</v>
      </c>
      <c r="M1276" s="21">
        <v>25</v>
      </c>
      <c r="N1276" s="21">
        <v>27</v>
      </c>
      <c r="O1276" s="21">
        <v>28</v>
      </c>
      <c r="P1276" s="21">
        <v>27</v>
      </c>
      <c r="Q1276" s="22">
        <v>106</v>
      </c>
      <c r="R1276" s="22">
        <v>95</v>
      </c>
      <c r="S1276" s="23">
        <f t="shared" si="171"/>
        <v>11</v>
      </c>
      <c r="T1276" s="22">
        <v>36</v>
      </c>
      <c r="U1276" s="22">
        <v>19</v>
      </c>
      <c r="V1276" s="24">
        <v>3</v>
      </c>
      <c r="W1276" s="24" t="str">
        <f t="shared" si="169"/>
        <v>Brisa Leve</v>
      </c>
      <c r="X1276" s="24" t="s">
        <v>47</v>
      </c>
      <c r="Y1276" s="24">
        <f t="shared" si="168"/>
        <v>315</v>
      </c>
      <c r="Z1276" s="25">
        <v>0</v>
      </c>
      <c r="AA1276" s="25">
        <f t="shared" si="172"/>
        <v>0</v>
      </c>
      <c r="AB1276" s="25">
        <f t="shared" si="173"/>
        <v>0</v>
      </c>
      <c r="AC1276" s="25">
        <v>0</v>
      </c>
      <c r="AD1276" s="26">
        <v>8</v>
      </c>
      <c r="AE1276" s="26" t="s">
        <v>95</v>
      </c>
    </row>
    <row r="1277" spans="1:32">
      <c r="A1277" s="17">
        <v>43730</v>
      </c>
      <c r="B1277" s="18">
        <v>0.33333333333333298</v>
      </c>
      <c r="C1277" s="18">
        <v>0.625</v>
      </c>
      <c r="D1277" s="19">
        <v>21</v>
      </c>
      <c r="E1277" s="19">
        <v>20</v>
      </c>
      <c r="F1277" s="19">
        <v>21</v>
      </c>
      <c r="G1277" s="5">
        <f>INDEX('Carta Psicrométrica'!B$3:AO$49,MATCH(datos!F1277,'Carta Psicrométrica'!A$3:A$49,0),MATCH(datos!E1277,'Carta Psicrométrica'!B$2:AO$2,0))</f>
        <v>0</v>
      </c>
      <c r="H1277" s="20">
        <v>24</v>
      </c>
      <c r="I1277" s="20">
        <v>20</v>
      </c>
      <c r="J1277" s="6">
        <v>1018</v>
      </c>
      <c r="K1277" s="6">
        <f t="shared" si="170"/>
        <v>763.5</v>
      </c>
      <c r="L1277" s="21">
        <v>23</v>
      </c>
      <c r="M1277" s="21">
        <v>23</v>
      </c>
      <c r="N1277" s="21">
        <v>25</v>
      </c>
      <c r="O1277" s="21">
        <v>26</v>
      </c>
      <c r="P1277" s="21">
        <v>27</v>
      </c>
      <c r="Q1277" s="22">
        <v>95</v>
      </c>
      <c r="R1277" s="22">
        <v>103</v>
      </c>
      <c r="S1277" s="23">
        <f t="shared" si="171"/>
        <v>-1.6500000000000057</v>
      </c>
      <c r="T1277" s="22">
        <v>36</v>
      </c>
      <c r="U1277" s="22">
        <v>24</v>
      </c>
      <c r="V1277" s="24">
        <v>4</v>
      </c>
      <c r="W1277" s="24" t="str">
        <f t="shared" si="169"/>
        <v>Brisa Moderada</v>
      </c>
      <c r="X1277" s="24" t="s">
        <v>47</v>
      </c>
      <c r="Y1277" s="24">
        <f t="shared" si="168"/>
        <v>315</v>
      </c>
      <c r="Z1277" s="25">
        <v>0.25</v>
      </c>
      <c r="AA1277" s="25">
        <f t="shared" si="172"/>
        <v>0.23622000000000001</v>
      </c>
      <c r="AB1277" s="25">
        <f t="shared" si="173"/>
        <v>6.35</v>
      </c>
      <c r="AC1277" s="25">
        <v>6</v>
      </c>
      <c r="AD1277" s="26">
        <v>5</v>
      </c>
      <c r="AE1277" s="26" t="s">
        <v>83</v>
      </c>
    </row>
    <row r="1278" spans="1:32">
      <c r="A1278" s="17">
        <v>43731</v>
      </c>
      <c r="B1278" s="18">
        <v>0.33333333333333298</v>
      </c>
      <c r="C1278" s="18">
        <v>0.625</v>
      </c>
      <c r="D1278" s="19">
        <v>21</v>
      </c>
      <c r="E1278" s="19">
        <v>22</v>
      </c>
      <c r="F1278" s="19">
        <v>21</v>
      </c>
      <c r="G1278" s="5">
        <f>INDEX('Carta Psicrométrica'!B$3:AO$49,MATCH(datos!F1278,'Carta Psicrométrica'!A$3:A$49,0),MATCH(datos!E1278,'Carta Psicrométrica'!B$2:AO$2,0))</f>
        <v>0</v>
      </c>
      <c r="H1278" s="20">
        <v>33</v>
      </c>
      <c r="I1278" s="20">
        <v>14</v>
      </c>
      <c r="J1278" s="6">
        <v>1018</v>
      </c>
      <c r="K1278" s="6">
        <f t="shared" si="170"/>
        <v>763.5</v>
      </c>
      <c r="L1278" s="21">
        <v>22</v>
      </c>
      <c r="M1278" s="21">
        <v>24</v>
      </c>
      <c r="N1278" s="21">
        <v>25</v>
      </c>
      <c r="O1278" s="21">
        <v>27</v>
      </c>
      <c r="P1278" s="21">
        <v>28</v>
      </c>
      <c r="Q1278" s="22">
        <v>103</v>
      </c>
      <c r="R1278" s="22">
        <v>100</v>
      </c>
      <c r="S1278" s="23">
        <f t="shared" si="171"/>
        <v>3</v>
      </c>
      <c r="T1278" s="22">
        <v>35</v>
      </c>
      <c r="U1278" s="22">
        <v>20</v>
      </c>
      <c r="V1278" s="24">
        <v>0</v>
      </c>
      <c r="W1278" s="24" t="str">
        <f t="shared" si="169"/>
        <v>Calma</v>
      </c>
      <c r="X1278" s="24" t="s">
        <v>60</v>
      </c>
      <c r="Y1278" s="24">
        <f t="shared" si="168"/>
        <v>292.5</v>
      </c>
      <c r="Z1278" s="25">
        <v>0</v>
      </c>
      <c r="AA1278" s="25">
        <f t="shared" si="172"/>
        <v>0</v>
      </c>
      <c r="AB1278" s="25">
        <f t="shared" si="173"/>
        <v>0</v>
      </c>
      <c r="AC1278" s="25">
        <v>0</v>
      </c>
      <c r="AD1278" s="26">
        <v>1</v>
      </c>
      <c r="AE1278" s="26" t="s">
        <v>76</v>
      </c>
    </row>
    <row r="1279" spans="1:32">
      <c r="A1279" s="17">
        <v>43732</v>
      </c>
      <c r="B1279" s="18">
        <v>0.33333333333333298</v>
      </c>
      <c r="C1279" s="18">
        <v>0.625</v>
      </c>
      <c r="D1279" s="19">
        <v>22</v>
      </c>
      <c r="E1279" s="19">
        <v>19</v>
      </c>
      <c r="F1279" s="19">
        <v>22</v>
      </c>
      <c r="G1279" s="5">
        <f>INDEX('Carta Psicrométrica'!B$3:AO$49,MATCH(datos!F1279,'Carta Psicrométrica'!A$3:A$49,0),MATCH(datos!E1279,'Carta Psicrométrica'!B$2:AO$2,0))</f>
        <v>0</v>
      </c>
      <c r="H1279" s="20">
        <v>35</v>
      </c>
      <c r="I1279" s="20">
        <v>19</v>
      </c>
      <c r="J1279" s="6">
        <v>1019</v>
      </c>
      <c r="K1279" s="6">
        <f t="shared" si="170"/>
        <v>764.25</v>
      </c>
      <c r="L1279" s="21">
        <v>22</v>
      </c>
      <c r="M1279" s="21">
        <v>24</v>
      </c>
      <c r="N1279" s="21">
        <v>25</v>
      </c>
      <c r="O1279" s="21">
        <v>26</v>
      </c>
      <c r="P1279" s="21">
        <v>28</v>
      </c>
      <c r="Q1279" s="22">
        <v>100</v>
      </c>
      <c r="R1279" s="22">
        <v>94</v>
      </c>
      <c r="S1279" s="23">
        <f t="shared" si="171"/>
        <v>6</v>
      </c>
      <c r="T1279" s="22">
        <v>22</v>
      </c>
      <c r="U1279" s="22">
        <v>14</v>
      </c>
      <c r="V1279" s="24">
        <v>4</v>
      </c>
      <c r="W1279" s="24" t="str">
        <f t="shared" si="169"/>
        <v>Brisa Moderada</v>
      </c>
      <c r="X1279" s="24" t="s">
        <v>47</v>
      </c>
      <c r="Y1279" s="24">
        <f t="shared" si="168"/>
        <v>315</v>
      </c>
      <c r="Z1279" s="25">
        <v>0</v>
      </c>
      <c r="AA1279" s="25">
        <f t="shared" si="172"/>
        <v>0</v>
      </c>
      <c r="AB1279" s="25">
        <f t="shared" si="173"/>
        <v>0</v>
      </c>
      <c r="AC1279" s="25">
        <v>0</v>
      </c>
      <c r="AD1279" s="26">
        <v>0</v>
      </c>
    </row>
    <row r="1280" spans="1:32">
      <c r="A1280" s="17">
        <v>43733</v>
      </c>
      <c r="B1280" s="18">
        <v>0.33333333333333298</v>
      </c>
      <c r="C1280" s="18">
        <v>0.625</v>
      </c>
      <c r="D1280" s="19">
        <v>21</v>
      </c>
      <c r="E1280" s="19">
        <v>18</v>
      </c>
      <c r="F1280" s="19">
        <v>21</v>
      </c>
      <c r="G1280" s="5">
        <f>INDEX('Carta Psicrométrica'!B$3:AO$49,MATCH(datos!F1280,'Carta Psicrométrica'!A$3:A$49,0),MATCH(datos!E1280,'Carta Psicrométrica'!B$2:AO$2,0))</f>
        <v>0</v>
      </c>
      <c r="H1280" s="20">
        <v>30</v>
      </c>
      <c r="I1280" s="20">
        <v>20</v>
      </c>
      <c r="J1280" s="6">
        <v>1018</v>
      </c>
      <c r="K1280" s="6">
        <f t="shared" si="170"/>
        <v>763.5</v>
      </c>
      <c r="L1280" s="21">
        <v>22</v>
      </c>
      <c r="M1280" s="21">
        <v>24</v>
      </c>
      <c r="N1280" s="21">
        <v>25</v>
      </c>
      <c r="O1280" s="21">
        <v>26</v>
      </c>
      <c r="P1280" s="21">
        <v>26</v>
      </c>
      <c r="Q1280" s="22">
        <v>94</v>
      </c>
      <c r="R1280" s="22">
        <v>89</v>
      </c>
      <c r="S1280" s="23">
        <f t="shared" si="171"/>
        <v>5</v>
      </c>
      <c r="T1280" s="22">
        <v>29</v>
      </c>
      <c r="U1280" s="22">
        <v>20</v>
      </c>
      <c r="V1280" s="24">
        <v>1</v>
      </c>
      <c r="W1280" s="24" t="str">
        <f t="shared" si="169"/>
        <v>Ventolina</v>
      </c>
      <c r="X1280" s="24" t="s">
        <v>58</v>
      </c>
      <c r="Y1280" s="24">
        <f t="shared" si="168"/>
        <v>270</v>
      </c>
      <c r="Z1280" s="25">
        <v>0</v>
      </c>
      <c r="AA1280" s="25">
        <f t="shared" si="172"/>
        <v>0</v>
      </c>
      <c r="AB1280" s="25">
        <f t="shared" si="173"/>
        <v>0</v>
      </c>
      <c r="AC1280" s="25">
        <v>0</v>
      </c>
      <c r="AD1280" s="26">
        <v>3</v>
      </c>
      <c r="AE1280" s="26" t="s">
        <v>97</v>
      </c>
    </row>
    <row r="1281" spans="1:40">
      <c r="A1281" s="17">
        <v>43734</v>
      </c>
      <c r="B1281" s="18">
        <v>0.33333333333333298</v>
      </c>
      <c r="C1281" s="18">
        <v>0.625</v>
      </c>
      <c r="D1281" s="19">
        <v>25</v>
      </c>
      <c r="E1281" s="19">
        <v>19</v>
      </c>
      <c r="F1281" s="19">
        <v>25</v>
      </c>
      <c r="G1281" s="5">
        <f>INDEX('Carta Psicrométrica'!B$3:AO$49,MATCH(datos!F1281,'Carta Psicrométrica'!A$3:A$49,0),MATCH(datos!E1281,'Carta Psicrométrica'!B$2:AO$2,0))</f>
        <v>0</v>
      </c>
      <c r="H1281" s="20">
        <v>35</v>
      </c>
      <c r="I1281" s="20">
        <v>19</v>
      </c>
      <c r="J1281" s="6">
        <v>1018</v>
      </c>
      <c r="K1281" s="6">
        <f t="shared" si="170"/>
        <v>763.5</v>
      </c>
      <c r="L1281" s="21">
        <v>22</v>
      </c>
      <c r="M1281" s="21">
        <v>23</v>
      </c>
      <c r="N1281" s="21">
        <v>25</v>
      </c>
      <c r="O1281" s="21">
        <v>26</v>
      </c>
      <c r="P1281" s="21">
        <v>26</v>
      </c>
      <c r="Q1281" s="22">
        <v>89</v>
      </c>
      <c r="R1281" s="22">
        <v>85</v>
      </c>
      <c r="S1281" s="23">
        <f t="shared" si="171"/>
        <v>4</v>
      </c>
      <c r="T1281" s="22">
        <v>36</v>
      </c>
      <c r="U1281" s="22">
        <v>18</v>
      </c>
      <c r="V1281" s="24">
        <v>2</v>
      </c>
      <c r="W1281" s="24" t="str">
        <f t="shared" si="169"/>
        <v>Brisa Suave</v>
      </c>
      <c r="X1281" s="24" t="s">
        <v>58</v>
      </c>
      <c r="Y1281" s="24">
        <f t="shared" si="168"/>
        <v>270</v>
      </c>
      <c r="Z1281" s="25">
        <v>0</v>
      </c>
      <c r="AA1281" s="25">
        <f t="shared" si="172"/>
        <v>0</v>
      </c>
      <c r="AB1281" s="25">
        <f t="shared" si="173"/>
        <v>0</v>
      </c>
      <c r="AC1281" s="25">
        <v>0</v>
      </c>
      <c r="AD1281" s="26">
        <v>0</v>
      </c>
    </row>
    <row r="1282" spans="1:40">
      <c r="A1282" s="17">
        <v>43735</v>
      </c>
      <c r="B1282" s="18">
        <v>0.33333333333333298</v>
      </c>
      <c r="C1282" s="18">
        <v>0.625</v>
      </c>
      <c r="D1282" s="19">
        <v>22</v>
      </c>
      <c r="E1282" s="19">
        <v>18</v>
      </c>
      <c r="F1282" s="19">
        <v>22</v>
      </c>
      <c r="G1282" s="5">
        <f>INDEX('Carta Psicrométrica'!B$3:AO$49,MATCH(datos!F1282,'Carta Psicrométrica'!A$3:A$49,0),MATCH(datos!E1282,'Carta Psicrométrica'!B$2:AO$2,0))</f>
        <v>0</v>
      </c>
      <c r="H1282" s="20">
        <v>29</v>
      </c>
      <c r="I1282" s="20">
        <v>20</v>
      </c>
      <c r="J1282" s="6">
        <v>1018</v>
      </c>
      <c r="K1282" s="6">
        <f t="shared" si="170"/>
        <v>763.5</v>
      </c>
      <c r="L1282" s="21">
        <v>21</v>
      </c>
      <c r="M1282" s="21">
        <v>22</v>
      </c>
      <c r="N1282" s="21">
        <v>19</v>
      </c>
      <c r="O1282" s="21">
        <v>20</v>
      </c>
      <c r="P1282" s="21">
        <v>21</v>
      </c>
      <c r="Q1282" s="22">
        <v>85</v>
      </c>
      <c r="R1282" s="22">
        <v>74</v>
      </c>
      <c r="S1282" s="23">
        <f t="shared" si="171"/>
        <v>11</v>
      </c>
      <c r="T1282" s="22">
        <v>37</v>
      </c>
      <c r="U1282" s="22">
        <v>20</v>
      </c>
      <c r="V1282" s="24">
        <v>2</v>
      </c>
      <c r="W1282" s="24" t="str">
        <f t="shared" si="169"/>
        <v>Brisa Suave</v>
      </c>
      <c r="X1282" s="24" t="s">
        <v>58</v>
      </c>
      <c r="Y1282" s="24">
        <f t="shared" si="168"/>
        <v>270</v>
      </c>
      <c r="Z1282" s="25">
        <v>0</v>
      </c>
      <c r="AA1282" s="25">
        <f t="shared" si="172"/>
        <v>0</v>
      </c>
      <c r="AB1282" s="25">
        <f t="shared" si="173"/>
        <v>0</v>
      </c>
      <c r="AC1282" s="25">
        <v>0</v>
      </c>
      <c r="AD1282" s="26">
        <v>0</v>
      </c>
    </row>
    <row r="1283" spans="1:40">
      <c r="A1283" s="17">
        <v>43736</v>
      </c>
      <c r="B1283" s="18">
        <v>0.33333333333333298</v>
      </c>
      <c r="C1283" s="18">
        <v>0.625</v>
      </c>
      <c r="D1283" s="19">
        <v>35</v>
      </c>
      <c r="E1283" s="19">
        <v>18</v>
      </c>
      <c r="F1283" s="19">
        <v>21</v>
      </c>
      <c r="G1283" s="5">
        <f>INDEX('Carta Psicrométrica'!B$3:AO$49,MATCH(datos!F1283,'Carta Psicrométrica'!A$3:A$49,0),MATCH(datos!E1283,'Carta Psicrométrica'!B$2:AO$2,0))</f>
        <v>0</v>
      </c>
      <c r="H1283" s="20">
        <v>35</v>
      </c>
      <c r="I1283" s="20">
        <v>24</v>
      </c>
      <c r="J1283" s="6">
        <v>1018</v>
      </c>
      <c r="K1283" s="6">
        <f t="shared" si="170"/>
        <v>763.5</v>
      </c>
      <c r="L1283" s="21">
        <v>21</v>
      </c>
      <c r="M1283" s="21">
        <v>22</v>
      </c>
      <c r="N1283" s="21">
        <v>25</v>
      </c>
      <c r="O1283" s="21">
        <v>25</v>
      </c>
      <c r="P1283" s="21">
        <v>27</v>
      </c>
      <c r="Q1283" s="22">
        <v>104</v>
      </c>
      <c r="R1283" s="22">
        <v>100</v>
      </c>
      <c r="S1283" s="23">
        <f t="shared" si="171"/>
        <v>4</v>
      </c>
      <c r="T1283" s="22">
        <v>35</v>
      </c>
      <c r="U1283" s="22">
        <v>19</v>
      </c>
      <c r="V1283" s="24">
        <v>1</v>
      </c>
      <c r="W1283" s="24" t="str">
        <f t="shared" si="169"/>
        <v>Ventolina</v>
      </c>
      <c r="X1283" s="24" t="s">
        <v>58</v>
      </c>
      <c r="Y1283" s="24">
        <f t="shared" si="168"/>
        <v>270</v>
      </c>
      <c r="Z1283" s="25">
        <v>0</v>
      </c>
      <c r="AA1283" s="25">
        <f t="shared" si="172"/>
        <v>0</v>
      </c>
      <c r="AB1283" s="25">
        <f t="shared" si="173"/>
        <v>0</v>
      </c>
      <c r="AC1283" s="25">
        <v>0</v>
      </c>
      <c r="AD1283" s="26">
        <v>0</v>
      </c>
    </row>
    <row r="1284" spans="1:40">
      <c r="A1284" s="17">
        <v>43737</v>
      </c>
      <c r="B1284" s="18">
        <v>0.33333333333333298</v>
      </c>
      <c r="C1284" s="18">
        <v>0.625</v>
      </c>
      <c r="D1284" s="19">
        <v>35</v>
      </c>
      <c r="E1284" s="19">
        <v>18</v>
      </c>
      <c r="F1284" s="19">
        <v>22</v>
      </c>
      <c r="G1284" s="5">
        <f>INDEX('Carta Psicrométrica'!B$3:AO$49,MATCH(datos!F1284,'Carta Psicrométrica'!A$3:A$49,0),MATCH(datos!E1284,'Carta Psicrométrica'!B$2:AO$2,0))</f>
        <v>0</v>
      </c>
      <c r="H1284" s="20">
        <v>35</v>
      </c>
      <c r="I1284" s="20">
        <v>20</v>
      </c>
      <c r="J1284" s="6">
        <v>1018</v>
      </c>
      <c r="K1284" s="6">
        <f t="shared" si="170"/>
        <v>763.5</v>
      </c>
      <c r="L1284" s="21">
        <v>21</v>
      </c>
      <c r="M1284" s="21">
        <v>21</v>
      </c>
      <c r="N1284" s="21">
        <v>24</v>
      </c>
      <c r="O1284" s="21">
        <v>25</v>
      </c>
      <c r="P1284" s="21">
        <v>27</v>
      </c>
      <c r="Q1284" s="22">
        <v>104</v>
      </c>
      <c r="R1284" s="22">
        <v>95</v>
      </c>
      <c r="S1284" s="23">
        <f t="shared" si="171"/>
        <v>9</v>
      </c>
      <c r="T1284" s="22">
        <v>37</v>
      </c>
      <c r="U1284" s="22">
        <v>17</v>
      </c>
      <c r="V1284" s="24">
        <v>0</v>
      </c>
      <c r="W1284" s="24" t="str">
        <f t="shared" si="169"/>
        <v>Calma</v>
      </c>
      <c r="X1284" s="24" t="s">
        <v>49</v>
      </c>
      <c r="Y1284" s="24">
        <f t="shared" si="168"/>
        <v>247.5</v>
      </c>
      <c r="Z1284" s="25">
        <v>0</v>
      </c>
      <c r="AA1284" s="25">
        <f t="shared" si="172"/>
        <v>0</v>
      </c>
      <c r="AB1284" s="25">
        <f t="shared" si="173"/>
        <v>0</v>
      </c>
      <c r="AC1284" s="25">
        <v>0</v>
      </c>
      <c r="AD1284" s="26">
        <v>0</v>
      </c>
    </row>
    <row r="1285" spans="1:40">
      <c r="A1285" s="17">
        <v>43738</v>
      </c>
      <c r="B1285" s="18">
        <v>0.33333333333333298</v>
      </c>
      <c r="C1285" s="18">
        <v>0.625</v>
      </c>
      <c r="D1285" s="19">
        <v>24</v>
      </c>
      <c r="E1285" s="19">
        <v>21</v>
      </c>
      <c r="F1285" s="19">
        <v>24</v>
      </c>
      <c r="G1285" s="5">
        <f>INDEX('Carta Psicrométrica'!B$3:AO$49,MATCH(datos!F1285,'Carta Psicrométrica'!A$3:A$49,0),MATCH(datos!E1285,'Carta Psicrométrica'!B$2:AO$2,0))</f>
        <v>0</v>
      </c>
      <c r="H1285" s="20">
        <v>37</v>
      </c>
      <c r="I1285" s="20">
        <v>21</v>
      </c>
      <c r="J1285" s="6">
        <v>1019</v>
      </c>
      <c r="K1285" s="6">
        <f t="shared" si="170"/>
        <v>764.25</v>
      </c>
      <c r="L1285" s="21">
        <v>22</v>
      </c>
      <c r="M1285" s="21">
        <v>22</v>
      </c>
      <c r="N1285" s="21">
        <v>24</v>
      </c>
      <c r="O1285" s="21">
        <v>25</v>
      </c>
      <c r="P1285" s="21">
        <v>21</v>
      </c>
      <c r="Q1285" s="22">
        <v>95</v>
      </c>
      <c r="R1285" s="22">
        <v>89</v>
      </c>
      <c r="S1285" s="23">
        <f t="shared" si="171"/>
        <v>6</v>
      </c>
      <c r="T1285" s="22">
        <v>37</v>
      </c>
      <c r="U1285" s="22">
        <v>17</v>
      </c>
      <c r="V1285" s="24">
        <v>2</v>
      </c>
      <c r="W1285" s="24" t="str">
        <f t="shared" si="169"/>
        <v>Brisa Suave</v>
      </c>
      <c r="X1285" s="24" t="s">
        <v>60</v>
      </c>
      <c r="Y1285" s="24">
        <f t="shared" si="168"/>
        <v>292.5</v>
      </c>
      <c r="Z1285" s="25">
        <v>0</v>
      </c>
      <c r="AA1285" s="25">
        <f t="shared" si="172"/>
        <v>0</v>
      </c>
      <c r="AB1285" s="25">
        <f t="shared" si="173"/>
        <v>0</v>
      </c>
      <c r="AC1285" s="25">
        <v>0</v>
      </c>
      <c r="AD1285" s="26">
        <v>3</v>
      </c>
      <c r="AE1285" s="26" t="s">
        <v>103</v>
      </c>
    </row>
    <row r="1286" spans="1:40">
      <c r="A1286" s="17">
        <v>43739</v>
      </c>
      <c r="B1286" s="18">
        <v>0.33333333333333298</v>
      </c>
      <c r="C1286" s="18">
        <v>0.625</v>
      </c>
      <c r="D1286" s="19">
        <v>21</v>
      </c>
      <c r="E1286" s="19">
        <v>21</v>
      </c>
      <c r="F1286" s="19">
        <v>21</v>
      </c>
      <c r="G1286" s="5">
        <f>INDEX('Carta Psicrométrica'!B$3:AO$49,MATCH(datos!F1286,'Carta Psicrométrica'!A$3:A$49,0),MATCH(datos!E1286,'Carta Psicrométrica'!B$2:AO$2,0))</f>
        <v>0</v>
      </c>
      <c r="H1286" s="20">
        <v>32</v>
      </c>
      <c r="I1286" s="20">
        <v>20</v>
      </c>
      <c r="J1286" s="6">
        <v>1015</v>
      </c>
      <c r="K1286" s="6">
        <f t="shared" si="170"/>
        <v>761.25</v>
      </c>
      <c r="L1286" s="21">
        <v>22</v>
      </c>
      <c r="M1286" s="21">
        <v>22</v>
      </c>
      <c r="N1286" s="21">
        <v>24</v>
      </c>
      <c r="O1286" s="21">
        <v>25</v>
      </c>
      <c r="P1286" s="21">
        <v>26</v>
      </c>
      <c r="Q1286" s="22">
        <v>89</v>
      </c>
      <c r="R1286" s="22">
        <v>98</v>
      </c>
      <c r="S1286" s="23">
        <f t="shared" si="171"/>
        <v>3.7000000000000028</v>
      </c>
      <c r="T1286" s="22">
        <v>36</v>
      </c>
      <c r="U1286" s="22">
        <v>18</v>
      </c>
      <c r="V1286" s="24">
        <v>0</v>
      </c>
      <c r="W1286" s="24" t="str">
        <f t="shared" si="169"/>
        <v>Calma</v>
      </c>
      <c r="X1286" s="24" t="s">
        <v>63</v>
      </c>
      <c r="Y1286" s="24">
        <f t="shared" si="168"/>
        <v>112.5</v>
      </c>
      <c r="Z1286" s="25">
        <v>0.5</v>
      </c>
      <c r="AA1286" s="25">
        <f t="shared" si="172"/>
        <v>0.47244000000000003</v>
      </c>
      <c r="AB1286" s="25">
        <f t="shared" si="173"/>
        <v>12.7</v>
      </c>
      <c r="AC1286" s="25">
        <v>12</v>
      </c>
      <c r="AD1286" s="26">
        <v>8</v>
      </c>
      <c r="AE1286" s="26" t="s">
        <v>93</v>
      </c>
    </row>
    <row r="1287" spans="1:40">
      <c r="A1287" s="17">
        <v>43740</v>
      </c>
      <c r="B1287" s="18">
        <v>0.33333333333333298</v>
      </c>
      <c r="C1287" s="18">
        <v>0.625</v>
      </c>
      <c r="D1287" s="19">
        <v>21</v>
      </c>
      <c r="E1287" s="19">
        <v>19</v>
      </c>
      <c r="F1287" s="19">
        <v>21</v>
      </c>
      <c r="G1287" s="5">
        <f>INDEX('Carta Psicrométrica'!B$3:AO$49,MATCH(datos!F1287,'Carta Psicrométrica'!A$3:A$49,0),MATCH(datos!E1287,'Carta Psicrométrica'!B$2:AO$2,0))</f>
        <v>0</v>
      </c>
      <c r="H1287" s="20">
        <v>29</v>
      </c>
      <c r="I1287" s="20">
        <v>21</v>
      </c>
      <c r="J1287" s="6">
        <v>1018</v>
      </c>
      <c r="K1287" s="6">
        <f t="shared" si="170"/>
        <v>763.5</v>
      </c>
      <c r="L1287" s="21">
        <v>21</v>
      </c>
      <c r="M1287" s="21">
        <v>21</v>
      </c>
      <c r="N1287" s="21">
        <v>24</v>
      </c>
      <c r="O1287" s="21">
        <v>25</v>
      </c>
      <c r="P1287" s="21">
        <v>25</v>
      </c>
      <c r="Q1287" s="22">
        <v>98</v>
      </c>
      <c r="R1287" s="22">
        <v>94</v>
      </c>
      <c r="S1287" s="23">
        <f t="shared" si="171"/>
        <v>4</v>
      </c>
      <c r="T1287" s="22">
        <v>35</v>
      </c>
      <c r="U1287" s="22">
        <v>18</v>
      </c>
      <c r="V1287" s="24">
        <v>2</v>
      </c>
      <c r="W1287" s="24" t="str">
        <f t="shared" si="169"/>
        <v>Brisa Suave</v>
      </c>
      <c r="X1287" s="24" t="s">
        <v>49</v>
      </c>
      <c r="Y1287" s="24">
        <f t="shared" si="168"/>
        <v>247.5</v>
      </c>
      <c r="Z1287" s="25">
        <v>0</v>
      </c>
      <c r="AA1287" s="25">
        <f t="shared" si="172"/>
        <v>0</v>
      </c>
      <c r="AB1287" s="25">
        <f t="shared" si="173"/>
        <v>0</v>
      </c>
      <c r="AC1287" s="25">
        <v>0</v>
      </c>
      <c r="AD1287" s="26">
        <v>6</v>
      </c>
      <c r="AE1287" s="26" t="s">
        <v>93</v>
      </c>
    </row>
    <row r="1288" spans="1:40">
      <c r="A1288" s="17">
        <v>43741</v>
      </c>
      <c r="B1288" s="18">
        <v>0.33333333333333298</v>
      </c>
      <c r="C1288" s="18">
        <v>0.625</v>
      </c>
      <c r="D1288" s="19">
        <v>21</v>
      </c>
      <c r="E1288" s="19">
        <v>20</v>
      </c>
      <c r="F1288" s="19">
        <v>21</v>
      </c>
      <c r="G1288" s="5">
        <f>INDEX('Carta Psicrométrica'!B$3:AO$49,MATCH(datos!F1288,'Carta Psicrométrica'!A$3:A$49,0),MATCH(datos!E1288,'Carta Psicrométrica'!B$2:AO$2,0))</f>
        <v>0</v>
      </c>
      <c r="H1288" s="20">
        <v>32</v>
      </c>
      <c r="I1288" s="20">
        <v>19</v>
      </c>
      <c r="J1288" s="6">
        <v>1019</v>
      </c>
      <c r="K1288" s="6">
        <f t="shared" si="170"/>
        <v>764.25</v>
      </c>
      <c r="L1288" s="21">
        <v>21</v>
      </c>
      <c r="M1288" s="21">
        <v>21</v>
      </c>
      <c r="N1288" s="21">
        <v>23</v>
      </c>
      <c r="O1288" s="21">
        <v>25</v>
      </c>
      <c r="P1288" s="21">
        <v>25</v>
      </c>
      <c r="Q1288" s="22">
        <v>94</v>
      </c>
      <c r="R1288" s="22">
        <v>91</v>
      </c>
      <c r="S1288" s="23">
        <f t="shared" si="171"/>
        <v>3</v>
      </c>
      <c r="T1288" s="22">
        <v>32</v>
      </c>
      <c r="U1288" s="22">
        <v>18</v>
      </c>
      <c r="V1288" s="24">
        <v>0</v>
      </c>
      <c r="W1288" s="24" t="str">
        <f t="shared" si="169"/>
        <v>Calma</v>
      </c>
      <c r="X1288" s="24" t="s">
        <v>49</v>
      </c>
      <c r="Y1288" s="24">
        <f t="shared" si="168"/>
        <v>247.5</v>
      </c>
      <c r="Z1288" s="25">
        <v>0</v>
      </c>
      <c r="AA1288" s="25">
        <f t="shared" si="172"/>
        <v>0</v>
      </c>
      <c r="AB1288" s="25">
        <f t="shared" si="173"/>
        <v>0</v>
      </c>
      <c r="AC1288" s="25">
        <v>0</v>
      </c>
      <c r="AD1288" s="26">
        <v>6</v>
      </c>
      <c r="AE1288" s="26" t="s">
        <v>74</v>
      </c>
    </row>
    <row r="1289" spans="1:40">
      <c r="A1289" s="17">
        <v>43742</v>
      </c>
      <c r="B1289" s="18">
        <v>0.33333333333333298</v>
      </c>
      <c r="C1289" s="18">
        <v>0.625</v>
      </c>
      <c r="D1289" s="19">
        <v>19</v>
      </c>
      <c r="E1289" s="19">
        <v>19</v>
      </c>
      <c r="F1289" s="19">
        <v>19</v>
      </c>
      <c r="G1289" s="5">
        <f>INDEX('Carta Psicrométrica'!B$3:AO$49,MATCH(datos!F1289,'Carta Psicrométrica'!A$3:A$49,0),MATCH(datos!E1289,'Carta Psicrométrica'!B$2:AO$2,0))</f>
        <v>0</v>
      </c>
      <c r="H1289" s="20">
        <v>31</v>
      </c>
      <c r="I1289" s="20">
        <v>19</v>
      </c>
      <c r="J1289" s="6">
        <v>1019</v>
      </c>
      <c r="K1289" s="6">
        <f t="shared" si="170"/>
        <v>764.25</v>
      </c>
      <c r="L1289" s="21">
        <v>23</v>
      </c>
      <c r="M1289" s="21">
        <v>21</v>
      </c>
      <c r="N1289" s="21">
        <v>23</v>
      </c>
      <c r="O1289" s="21">
        <v>25</v>
      </c>
      <c r="P1289" s="21">
        <v>25</v>
      </c>
      <c r="Q1289" s="22">
        <v>91</v>
      </c>
      <c r="R1289" s="22">
        <v>90</v>
      </c>
      <c r="S1289" s="23">
        <f t="shared" si="171"/>
        <v>6.3340000000000032</v>
      </c>
      <c r="T1289" s="22">
        <v>29</v>
      </c>
      <c r="U1289" s="22">
        <v>18</v>
      </c>
      <c r="V1289" s="24">
        <v>2</v>
      </c>
      <c r="W1289" s="24" t="str">
        <f t="shared" si="169"/>
        <v>Brisa Suave</v>
      </c>
      <c r="X1289" s="24" t="s">
        <v>56</v>
      </c>
      <c r="Y1289" s="24">
        <f t="shared" si="168"/>
        <v>67.5</v>
      </c>
      <c r="Z1289" s="25">
        <v>0.21</v>
      </c>
      <c r="AA1289" s="25">
        <f t="shared" si="172"/>
        <v>0.20472400000000002</v>
      </c>
      <c r="AB1289" s="25">
        <f t="shared" si="173"/>
        <v>5.3339999999999996</v>
      </c>
      <c r="AC1289" s="25">
        <v>5.2</v>
      </c>
      <c r="AD1289" s="26">
        <v>8</v>
      </c>
      <c r="AE1289" s="26" t="s">
        <v>383</v>
      </c>
    </row>
    <row r="1290" spans="1:40">
      <c r="A1290" s="17">
        <v>43743</v>
      </c>
      <c r="B1290" s="18">
        <v>0.33333333333333298</v>
      </c>
      <c r="C1290" s="18">
        <v>0.625</v>
      </c>
      <c r="D1290" s="19">
        <v>21</v>
      </c>
      <c r="E1290" s="19">
        <v>20</v>
      </c>
      <c r="F1290" s="19">
        <v>21</v>
      </c>
      <c r="G1290" s="5">
        <f>INDEX('Carta Psicrométrica'!B$3:AO$49,MATCH(datos!F1290,'Carta Psicrométrica'!A$3:A$49,0),MATCH(datos!E1290,'Carta Psicrométrica'!B$2:AO$2,0))</f>
        <v>0</v>
      </c>
      <c r="H1290" s="20">
        <v>29</v>
      </c>
      <c r="I1290" s="20">
        <v>19</v>
      </c>
      <c r="J1290" s="6">
        <v>1020</v>
      </c>
      <c r="K1290" s="6">
        <f t="shared" si="170"/>
        <v>765</v>
      </c>
      <c r="L1290" s="21">
        <v>22</v>
      </c>
      <c r="M1290" s="21">
        <v>21</v>
      </c>
      <c r="N1290" s="21">
        <v>23</v>
      </c>
      <c r="O1290" s="21">
        <v>24</v>
      </c>
      <c r="P1290" s="21">
        <v>25</v>
      </c>
      <c r="Q1290" s="22">
        <v>90</v>
      </c>
      <c r="R1290" s="22">
        <v>93</v>
      </c>
      <c r="S1290" s="23">
        <f t="shared" si="171"/>
        <v>4.8000000000001819E-2</v>
      </c>
      <c r="T1290" s="22">
        <v>29</v>
      </c>
      <c r="U1290" s="22">
        <v>20</v>
      </c>
      <c r="V1290" s="24">
        <v>1</v>
      </c>
      <c r="W1290" s="24" t="str">
        <f t="shared" si="169"/>
        <v>Ventolina</v>
      </c>
      <c r="X1290" s="24" t="s">
        <v>56</v>
      </c>
      <c r="Y1290" s="24">
        <f t="shared" si="168"/>
        <v>67.5</v>
      </c>
      <c r="Z1290" s="25">
        <v>0.12</v>
      </c>
      <c r="AA1290" s="25">
        <f t="shared" si="172"/>
        <v>0.10629900000000002</v>
      </c>
      <c r="AB1290" s="25">
        <f t="shared" si="173"/>
        <v>3.0479999999999996</v>
      </c>
      <c r="AC1290" s="25">
        <v>2.7</v>
      </c>
      <c r="AD1290" s="26">
        <v>0</v>
      </c>
    </row>
    <row r="1291" spans="1:40">
      <c r="A1291" s="17">
        <v>43744</v>
      </c>
      <c r="B1291" s="18">
        <v>0.33333333333333298</v>
      </c>
      <c r="C1291" s="18">
        <v>0.625</v>
      </c>
      <c r="D1291" s="19">
        <v>18</v>
      </c>
      <c r="E1291" s="19">
        <v>17</v>
      </c>
      <c r="F1291" s="19">
        <v>18</v>
      </c>
      <c r="G1291" s="5">
        <f>INDEX('Carta Psicrométrica'!B$3:AO$49,MATCH(datos!F1291,'Carta Psicrométrica'!A$3:A$49,0),MATCH(datos!E1291,'Carta Psicrométrica'!B$2:AO$2,0))</f>
        <v>0</v>
      </c>
      <c r="H1291" s="20">
        <v>33</v>
      </c>
      <c r="I1291" s="20">
        <v>17</v>
      </c>
      <c r="J1291" s="6">
        <v>1021</v>
      </c>
      <c r="K1291" s="6">
        <f t="shared" si="170"/>
        <v>765.75</v>
      </c>
      <c r="L1291" s="21">
        <v>20</v>
      </c>
      <c r="M1291" s="21">
        <v>20</v>
      </c>
      <c r="N1291" s="21">
        <v>23</v>
      </c>
      <c r="O1291" s="21">
        <v>24</v>
      </c>
      <c r="P1291" s="21">
        <v>25</v>
      </c>
      <c r="Q1291" s="22">
        <v>95</v>
      </c>
      <c r="R1291" s="22">
        <v>89</v>
      </c>
      <c r="S1291" s="23">
        <f t="shared" si="171"/>
        <v>6</v>
      </c>
      <c r="T1291" s="22">
        <v>35</v>
      </c>
      <c r="U1291" s="22">
        <v>18</v>
      </c>
      <c r="V1291" s="24">
        <v>0</v>
      </c>
      <c r="W1291" s="24" t="str">
        <f t="shared" si="169"/>
        <v>Calma</v>
      </c>
      <c r="X1291" s="24" t="s">
        <v>53</v>
      </c>
      <c r="Y1291" s="24">
        <f t="shared" si="168"/>
        <v>22.5</v>
      </c>
      <c r="Z1291" s="25">
        <v>0</v>
      </c>
      <c r="AA1291" s="25">
        <f t="shared" si="172"/>
        <v>0</v>
      </c>
      <c r="AB1291" s="25">
        <f t="shared" si="173"/>
        <v>0</v>
      </c>
      <c r="AC1291" s="25">
        <v>0</v>
      </c>
      <c r="AD1291" s="26">
        <v>1</v>
      </c>
      <c r="AE1291" s="26" t="s">
        <v>76</v>
      </c>
    </row>
    <row r="1292" spans="1:40">
      <c r="A1292" s="17">
        <v>43745</v>
      </c>
      <c r="B1292" s="18">
        <v>0.33333333333333298</v>
      </c>
      <c r="C1292" s="18">
        <v>0.625</v>
      </c>
      <c r="D1292" s="19">
        <v>17</v>
      </c>
      <c r="E1292" s="19">
        <v>13</v>
      </c>
      <c r="F1292" s="19">
        <v>17</v>
      </c>
      <c r="G1292" s="5">
        <f>INDEX('Carta Psicrométrica'!B$3:AO$49,MATCH(datos!F1292,'Carta Psicrométrica'!A$3:A$49,0),MATCH(datos!E1292,'Carta Psicrométrica'!B$2:AO$2,0))</f>
        <v>0</v>
      </c>
      <c r="H1292" s="20">
        <v>34</v>
      </c>
      <c r="I1292" s="20">
        <v>16</v>
      </c>
      <c r="J1292" s="6">
        <v>1024</v>
      </c>
      <c r="K1292" s="6">
        <f t="shared" si="170"/>
        <v>768</v>
      </c>
      <c r="L1292" s="21">
        <v>18</v>
      </c>
      <c r="M1292" s="21">
        <v>19</v>
      </c>
      <c r="N1292" s="21">
        <v>21</v>
      </c>
      <c r="O1292" s="21">
        <v>23</v>
      </c>
      <c r="P1292" s="21">
        <v>25</v>
      </c>
      <c r="Q1292" s="22">
        <v>89</v>
      </c>
      <c r="R1292" s="22">
        <v>85</v>
      </c>
      <c r="S1292" s="23">
        <f t="shared" si="171"/>
        <v>4</v>
      </c>
      <c r="T1292" s="22">
        <v>30</v>
      </c>
      <c r="U1292" s="22">
        <v>17</v>
      </c>
      <c r="V1292" s="24">
        <v>3</v>
      </c>
      <c r="W1292" s="24" t="str">
        <f t="shared" si="169"/>
        <v>Brisa Leve</v>
      </c>
      <c r="X1292" s="24" t="s">
        <v>59</v>
      </c>
      <c r="Y1292" s="24">
        <f t="shared" si="168"/>
        <v>45</v>
      </c>
      <c r="Z1292" s="25">
        <v>0</v>
      </c>
      <c r="AA1292" s="25">
        <f t="shared" si="172"/>
        <v>0</v>
      </c>
      <c r="AB1292" s="25">
        <f t="shared" si="173"/>
        <v>0</v>
      </c>
      <c r="AC1292" s="25">
        <v>0</v>
      </c>
      <c r="AD1292" s="26">
        <v>0</v>
      </c>
    </row>
    <row r="1293" spans="1:40">
      <c r="A1293" s="17">
        <v>43746</v>
      </c>
      <c r="B1293" s="18">
        <v>0.33333333333333298</v>
      </c>
      <c r="C1293" s="18">
        <v>0.625</v>
      </c>
      <c r="D1293" s="19">
        <v>20</v>
      </c>
      <c r="E1293" s="19">
        <v>17</v>
      </c>
      <c r="F1293" s="19">
        <v>20</v>
      </c>
      <c r="G1293" s="5">
        <f>INDEX('Carta Psicrométrica'!B$3:AO$49,MATCH(datos!F1293,'Carta Psicrométrica'!A$3:A$49,0),MATCH(datos!E1293,'Carta Psicrométrica'!B$2:AO$2,0))</f>
        <v>0</v>
      </c>
      <c r="H1293" s="20">
        <v>27</v>
      </c>
      <c r="I1293" s="20">
        <v>16</v>
      </c>
      <c r="J1293" s="6">
        <v>1024</v>
      </c>
      <c r="K1293" s="6">
        <f t="shared" si="170"/>
        <v>768</v>
      </c>
      <c r="L1293" s="21">
        <v>18</v>
      </c>
      <c r="M1293" s="21">
        <v>18</v>
      </c>
      <c r="N1293" s="21">
        <v>21</v>
      </c>
      <c r="O1293" s="21">
        <v>23</v>
      </c>
      <c r="P1293" s="21">
        <v>25</v>
      </c>
      <c r="Q1293" s="22">
        <v>85</v>
      </c>
      <c r="R1293" s="22">
        <v>82</v>
      </c>
      <c r="S1293" s="23">
        <f t="shared" si="171"/>
        <v>3</v>
      </c>
      <c r="T1293" s="22">
        <v>29</v>
      </c>
      <c r="U1293" s="22">
        <v>16</v>
      </c>
      <c r="V1293" s="24">
        <v>1</v>
      </c>
      <c r="W1293" s="24" t="str">
        <f t="shared" si="169"/>
        <v>Ventolina</v>
      </c>
      <c r="X1293" s="24" t="s">
        <v>56</v>
      </c>
      <c r="Y1293" s="24">
        <f t="shared" si="168"/>
        <v>67.5</v>
      </c>
      <c r="Z1293" s="25">
        <v>0</v>
      </c>
      <c r="AA1293" s="25">
        <f t="shared" si="172"/>
        <v>0</v>
      </c>
      <c r="AB1293" s="25">
        <f t="shared" si="173"/>
        <v>0</v>
      </c>
      <c r="AC1293" s="25">
        <v>0</v>
      </c>
      <c r="AD1293" s="26">
        <v>5</v>
      </c>
      <c r="AE1293" s="26" t="s">
        <v>92</v>
      </c>
    </row>
    <row r="1294" spans="1:40">
      <c r="A1294" s="17">
        <v>43747</v>
      </c>
      <c r="B1294" s="18">
        <v>0.33333333333333298</v>
      </c>
      <c r="C1294" s="18">
        <v>0.625</v>
      </c>
      <c r="D1294" s="19">
        <v>18</v>
      </c>
      <c r="E1294" s="19">
        <v>18</v>
      </c>
      <c r="F1294" s="19">
        <v>18</v>
      </c>
      <c r="G1294" s="5">
        <f>INDEX('Carta Psicrométrica'!B$3:AO$49,MATCH(datos!F1294,'Carta Psicrométrica'!A$3:A$49,0),MATCH(datos!E1294,'Carta Psicrométrica'!B$2:AO$2,0))</f>
        <v>0</v>
      </c>
      <c r="H1294" s="20">
        <v>33</v>
      </c>
      <c r="I1294" s="20">
        <v>17</v>
      </c>
      <c r="J1294" s="6">
        <v>1024</v>
      </c>
      <c r="K1294" s="6">
        <f t="shared" si="170"/>
        <v>768</v>
      </c>
      <c r="L1294" s="21">
        <v>19</v>
      </c>
      <c r="M1294" s="21">
        <v>19</v>
      </c>
      <c r="N1294" s="21">
        <v>21</v>
      </c>
      <c r="O1294" s="21">
        <v>22</v>
      </c>
      <c r="P1294" s="21">
        <v>25</v>
      </c>
      <c r="Q1294" s="22">
        <v>82</v>
      </c>
      <c r="R1294" s="22">
        <v>85</v>
      </c>
      <c r="S1294" s="23">
        <f t="shared" si="171"/>
        <v>3.0960000000000036</v>
      </c>
      <c r="T1294" s="22">
        <v>28</v>
      </c>
      <c r="U1294" s="22">
        <v>18</v>
      </c>
      <c r="V1294" s="24">
        <v>0</v>
      </c>
      <c r="W1294" s="24" t="str">
        <f t="shared" si="169"/>
        <v>Calma</v>
      </c>
      <c r="X1294" s="24" t="s">
        <v>56</v>
      </c>
      <c r="Y1294" s="24">
        <f t="shared" si="168"/>
        <v>67.5</v>
      </c>
      <c r="Z1294" s="25">
        <v>0.24</v>
      </c>
      <c r="AA1294" s="25">
        <f t="shared" si="172"/>
        <v>0.21259800000000004</v>
      </c>
      <c r="AB1294" s="25">
        <f t="shared" si="173"/>
        <v>6.0959999999999992</v>
      </c>
      <c r="AC1294" s="25">
        <v>5.4</v>
      </c>
      <c r="AD1294" s="26">
        <v>0</v>
      </c>
    </row>
    <row r="1295" spans="1:40">
      <c r="A1295" s="17">
        <v>43748</v>
      </c>
      <c r="B1295" s="18">
        <v>0.33333333333333298</v>
      </c>
      <c r="C1295" s="18">
        <v>0.625</v>
      </c>
      <c r="D1295" s="19">
        <v>20</v>
      </c>
      <c r="E1295" s="19">
        <v>16</v>
      </c>
      <c r="F1295" s="19">
        <v>20</v>
      </c>
      <c r="G1295" s="5">
        <f>INDEX('Carta Psicrométrica'!B$3:AO$49,MATCH(datos!F1295,'Carta Psicrométrica'!A$3:A$49,0),MATCH(datos!E1295,'Carta Psicrométrica'!B$2:AO$2,0))</f>
        <v>0</v>
      </c>
      <c r="H1295" s="20">
        <v>31</v>
      </c>
      <c r="I1295" s="20">
        <v>17</v>
      </c>
      <c r="J1295" s="6">
        <v>1021</v>
      </c>
      <c r="K1295" s="6">
        <f t="shared" si="170"/>
        <v>765.75</v>
      </c>
      <c r="L1295" s="21">
        <v>17</v>
      </c>
      <c r="M1295" s="21">
        <v>18</v>
      </c>
      <c r="N1295" s="21">
        <v>21</v>
      </c>
      <c r="O1295" s="21">
        <v>22</v>
      </c>
      <c r="P1295" s="21">
        <v>24</v>
      </c>
      <c r="Q1295" s="22">
        <v>85</v>
      </c>
      <c r="R1295" s="22">
        <v>79</v>
      </c>
      <c r="S1295" s="23">
        <f t="shared" si="171"/>
        <v>6</v>
      </c>
      <c r="T1295" s="22">
        <v>30</v>
      </c>
      <c r="U1295" s="22">
        <v>15</v>
      </c>
      <c r="V1295" s="24">
        <v>1</v>
      </c>
      <c r="W1295" s="24" t="str">
        <f t="shared" si="169"/>
        <v>Ventolina</v>
      </c>
      <c r="X1295" s="24" t="s">
        <v>66</v>
      </c>
      <c r="Y1295" s="24">
        <f t="shared" si="168"/>
        <v>225</v>
      </c>
      <c r="Z1295" s="25">
        <v>0</v>
      </c>
      <c r="AA1295" s="25">
        <f t="shared" si="172"/>
        <v>0</v>
      </c>
      <c r="AB1295" s="25">
        <f t="shared" si="173"/>
        <v>0</v>
      </c>
      <c r="AC1295" s="25">
        <v>0</v>
      </c>
      <c r="AD1295" s="26">
        <v>0</v>
      </c>
    </row>
    <row r="1296" spans="1:40" ht="28.9">
      <c r="A1296" s="17">
        <v>43749</v>
      </c>
      <c r="B1296" s="18">
        <v>0.33333333333333298</v>
      </c>
      <c r="C1296" s="18">
        <v>0.625</v>
      </c>
      <c r="D1296" s="78">
        <v>11</v>
      </c>
      <c r="E1296" s="78">
        <v>8</v>
      </c>
      <c r="F1296" s="78">
        <v>11</v>
      </c>
      <c r="G1296" s="5">
        <f>INDEX('Carta Psicrométrica'!B$3:AO$49,MATCH(datos!F1296,'Carta Psicrométrica'!A$3:A$49,0),MATCH(datos!E1296,'Carta Psicrométrica'!B$2:AO$2,0))</f>
        <v>9</v>
      </c>
      <c r="H1296" s="20">
        <v>30</v>
      </c>
      <c r="I1296" s="20">
        <v>10</v>
      </c>
      <c r="J1296" s="6">
        <v>1026</v>
      </c>
      <c r="K1296" s="6">
        <f t="shared" si="170"/>
        <v>769.5</v>
      </c>
      <c r="L1296" s="21">
        <v>14</v>
      </c>
      <c r="M1296" s="21">
        <v>16</v>
      </c>
      <c r="N1296" s="21">
        <v>19</v>
      </c>
      <c r="O1296" s="21">
        <v>22</v>
      </c>
      <c r="P1296" s="21">
        <v>23</v>
      </c>
      <c r="Q1296" s="22">
        <v>79</v>
      </c>
      <c r="R1296" s="22">
        <v>79</v>
      </c>
      <c r="S1296" s="23">
        <f t="shared" si="171"/>
        <v>0</v>
      </c>
      <c r="T1296" s="22">
        <v>27</v>
      </c>
      <c r="U1296" s="22">
        <v>11</v>
      </c>
      <c r="V1296" s="24">
        <v>3</v>
      </c>
      <c r="W1296" s="24" t="str">
        <f t="shared" si="169"/>
        <v>Brisa Leve</v>
      </c>
      <c r="X1296" s="24" t="s">
        <v>59</v>
      </c>
      <c r="Y1296" s="24">
        <f t="shared" si="168"/>
        <v>45</v>
      </c>
      <c r="Z1296" s="25">
        <v>0</v>
      </c>
      <c r="AA1296" s="25">
        <f t="shared" si="172"/>
        <v>0</v>
      </c>
      <c r="AB1296" s="25">
        <f t="shared" si="173"/>
        <v>0</v>
      </c>
      <c r="AC1296" s="25">
        <v>0</v>
      </c>
      <c r="AD1296" s="26">
        <v>0</v>
      </c>
      <c r="AN1296" s="98" t="s">
        <v>384</v>
      </c>
    </row>
    <row r="1297" spans="1:40">
      <c r="A1297" s="17">
        <v>43750</v>
      </c>
      <c r="B1297" s="18">
        <v>0.33333333333333298</v>
      </c>
      <c r="C1297" s="18">
        <v>0.625</v>
      </c>
      <c r="G1297" s="5" t="e">
        <f>INDEX('Carta Psicrométrica'!B$3:AO$49,MATCH(datos!F1297,'Carta Psicrométrica'!A$3:A$49,0),MATCH(datos!E1297,'Carta Psicrométrica'!B$2:AO$2,0))</f>
        <v>#N/A</v>
      </c>
      <c r="K1297" s="6">
        <f t="shared" si="170"/>
        <v>0</v>
      </c>
      <c r="Q1297" s="22">
        <v>79</v>
      </c>
      <c r="S1297" s="23">
        <f t="shared" si="171"/>
        <v>79</v>
      </c>
      <c r="W1297" s="24" t="str">
        <f t="shared" si="169"/>
        <v>Calma</v>
      </c>
      <c r="Y1297" s="24" t="str">
        <f t="shared" si="168"/>
        <v>N/A</v>
      </c>
      <c r="AA1297" s="25">
        <f t="shared" si="172"/>
        <v>0</v>
      </c>
      <c r="AB1297" s="25">
        <f t="shared" si="173"/>
        <v>0</v>
      </c>
      <c r="AC1297" s="25">
        <v>0</v>
      </c>
    </row>
    <row r="1298" spans="1:40">
      <c r="A1298" s="17">
        <v>43751</v>
      </c>
      <c r="B1298" s="18">
        <v>0.33333333333333298</v>
      </c>
      <c r="C1298" s="18">
        <v>0.625</v>
      </c>
      <c r="D1298" s="19">
        <v>13</v>
      </c>
      <c r="E1298" s="19">
        <v>11.5</v>
      </c>
      <c r="F1298" s="19">
        <v>13</v>
      </c>
      <c r="G1298" s="5" t="e">
        <f>INDEX('Carta Psicrométrica'!B$3:AO$49,MATCH(datos!F1298,'Carta Psicrométrica'!A$3:A$49,0),MATCH(datos!E1298,'Carta Psicrométrica'!B$2:AO$2,0))</f>
        <v>#N/A</v>
      </c>
      <c r="H1298" s="20">
        <v>31</v>
      </c>
      <c r="I1298" s="20">
        <v>10</v>
      </c>
      <c r="J1298" s="6">
        <v>1023</v>
      </c>
      <c r="K1298" s="6">
        <f t="shared" si="170"/>
        <v>767.25</v>
      </c>
      <c r="L1298" s="21">
        <v>13</v>
      </c>
      <c r="M1298" s="21">
        <v>13</v>
      </c>
      <c r="N1298" s="21">
        <v>17</v>
      </c>
      <c r="O1298" s="21">
        <v>19</v>
      </c>
      <c r="P1298" s="21">
        <v>23</v>
      </c>
      <c r="R1298" s="22">
        <v>98</v>
      </c>
      <c r="S1298" s="23">
        <f t="shared" si="171"/>
        <v>-98</v>
      </c>
      <c r="T1298" s="22">
        <v>30</v>
      </c>
      <c r="U1298" s="22">
        <v>10</v>
      </c>
      <c r="V1298" s="24">
        <v>0</v>
      </c>
      <c r="W1298" s="24" t="str">
        <f t="shared" si="169"/>
        <v>Calma</v>
      </c>
      <c r="X1298" s="24" t="s">
        <v>53</v>
      </c>
      <c r="Y1298" s="24">
        <f t="shared" si="168"/>
        <v>22.5</v>
      </c>
      <c r="Z1298" s="25">
        <v>0</v>
      </c>
      <c r="AA1298" s="25">
        <f>AC1298*0.03937</f>
        <v>0</v>
      </c>
      <c r="AB1298" s="25">
        <f t="shared" ref="AB1298:AB1306" si="174">Z1298*25.4</f>
        <v>0</v>
      </c>
      <c r="AC1298" s="25">
        <v>0</v>
      </c>
      <c r="AD1298" s="26">
        <v>5</v>
      </c>
      <c r="AE1298" s="26" t="s">
        <v>103</v>
      </c>
    </row>
    <row r="1299" spans="1:40">
      <c r="A1299" s="17">
        <v>43752</v>
      </c>
      <c r="B1299" s="18">
        <v>0.33333333333333298</v>
      </c>
      <c r="C1299" s="18">
        <v>0.625</v>
      </c>
      <c r="D1299" s="19">
        <v>19</v>
      </c>
      <c r="E1299" s="19">
        <v>18</v>
      </c>
      <c r="F1299" s="19">
        <v>19</v>
      </c>
      <c r="G1299" s="5">
        <f>INDEX('Carta Psicrométrica'!B$3:AO$49,MATCH(datos!F1299,'Carta Psicrométrica'!A$3:A$49,0),MATCH(datos!E1299,'Carta Psicrométrica'!B$2:AO$2,0))</f>
        <v>0</v>
      </c>
      <c r="H1299" s="20">
        <v>30</v>
      </c>
      <c r="I1299" s="20">
        <v>15</v>
      </c>
      <c r="J1299" s="6">
        <v>1025</v>
      </c>
      <c r="K1299" s="6">
        <f t="shared" si="170"/>
        <v>768.75</v>
      </c>
      <c r="L1299" s="21">
        <v>15</v>
      </c>
      <c r="M1299" s="21">
        <v>15</v>
      </c>
      <c r="N1299" s="21">
        <v>17</v>
      </c>
      <c r="O1299" s="21">
        <v>19</v>
      </c>
      <c r="P1299" s="21">
        <v>23</v>
      </c>
      <c r="Q1299" s="22">
        <v>98</v>
      </c>
      <c r="R1299" s="22">
        <v>95</v>
      </c>
      <c r="S1299" s="23">
        <f t="shared" si="171"/>
        <v>3</v>
      </c>
      <c r="T1299" s="22">
        <v>29</v>
      </c>
      <c r="U1299" s="22">
        <v>10</v>
      </c>
      <c r="V1299" s="24">
        <v>0</v>
      </c>
      <c r="W1299" s="24" t="str">
        <f t="shared" si="169"/>
        <v>Calma</v>
      </c>
      <c r="X1299" s="24" t="s">
        <v>53</v>
      </c>
      <c r="Y1299" s="24">
        <f t="shared" si="168"/>
        <v>22.5</v>
      </c>
      <c r="Z1299" s="25">
        <v>0</v>
      </c>
      <c r="AA1299" s="25">
        <f t="shared" ref="AA1299:AA1306" si="175">AC1299*0.03937</f>
        <v>0</v>
      </c>
      <c r="AB1299" s="25">
        <f t="shared" si="174"/>
        <v>0</v>
      </c>
      <c r="AC1299" s="25">
        <v>0</v>
      </c>
      <c r="AD1299" s="26">
        <v>7</v>
      </c>
      <c r="AE1299" s="26" t="s">
        <v>74</v>
      </c>
    </row>
    <row r="1300" spans="1:40">
      <c r="A1300" s="17">
        <v>43753</v>
      </c>
      <c r="B1300" s="18">
        <v>0.33333333333333298</v>
      </c>
      <c r="C1300" s="18">
        <v>0.625</v>
      </c>
      <c r="D1300" s="19">
        <v>19</v>
      </c>
      <c r="E1300" s="19">
        <v>19</v>
      </c>
      <c r="F1300" s="19">
        <v>19</v>
      </c>
      <c r="G1300" s="5">
        <f>INDEX('Carta Psicrométrica'!B$3:AO$49,MATCH(datos!F1300,'Carta Psicrométrica'!A$3:A$49,0),MATCH(datos!E1300,'Carta Psicrométrica'!B$2:AO$2,0))</f>
        <v>0</v>
      </c>
      <c r="H1300" s="20">
        <v>27</v>
      </c>
      <c r="I1300" s="20">
        <v>21</v>
      </c>
      <c r="J1300" s="6">
        <v>1022</v>
      </c>
      <c r="K1300" s="6">
        <f t="shared" si="170"/>
        <v>766.5</v>
      </c>
      <c r="L1300" s="21">
        <v>18</v>
      </c>
      <c r="M1300" s="21">
        <v>17</v>
      </c>
      <c r="N1300" s="21">
        <v>19</v>
      </c>
      <c r="O1300" s="21">
        <v>20</v>
      </c>
      <c r="P1300" s="21">
        <v>22</v>
      </c>
      <c r="Q1300" s="22">
        <v>95</v>
      </c>
      <c r="R1300" s="22">
        <v>94</v>
      </c>
      <c r="S1300" s="23">
        <f t="shared" si="171"/>
        <v>1</v>
      </c>
      <c r="T1300" s="22">
        <v>28</v>
      </c>
      <c r="U1300" s="22">
        <v>18</v>
      </c>
      <c r="V1300" s="24">
        <v>2</v>
      </c>
      <c r="W1300" s="24" t="str">
        <f t="shared" si="169"/>
        <v>Brisa Suave</v>
      </c>
      <c r="X1300" s="24" t="s">
        <v>53</v>
      </c>
      <c r="Y1300" s="24">
        <f t="shared" si="168"/>
        <v>22.5</v>
      </c>
      <c r="Z1300" s="25">
        <v>0</v>
      </c>
      <c r="AA1300" s="25">
        <f t="shared" si="175"/>
        <v>0</v>
      </c>
      <c r="AB1300" s="25">
        <f t="shared" si="174"/>
        <v>0</v>
      </c>
      <c r="AC1300" s="25">
        <v>0</v>
      </c>
      <c r="AD1300" s="26">
        <v>1</v>
      </c>
      <c r="AE1300" s="26" t="s">
        <v>76</v>
      </c>
    </row>
    <row r="1301" spans="1:40">
      <c r="A1301" s="17">
        <v>43754</v>
      </c>
      <c r="B1301" s="18">
        <v>0.33333333333333298</v>
      </c>
      <c r="C1301" s="18">
        <v>0.625</v>
      </c>
      <c r="D1301" s="19">
        <v>16</v>
      </c>
      <c r="E1301" s="19">
        <v>11</v>
      </c>
      <c r="F1301" s="19">
        <v>16</v>
      </c>
      <c r="G1301" s="5">
        <f>INDEX('Carta Psicrométrica'!B$3:AO$49,MATCH(datos!F1301,'Carta Psicrométrica'!A$3:A$49,0),MATCH(datos!E1301,'Carta Psicrométrica'!B$2:AO$2,0))</f>
        <v>0</v>
      </c>
      <c r="H1301" s="20">
        <v>30</v>
      </c>
      <c r="I1301" s="20">
        <v>14</v>
      </c>
      <c r="J1301" s="6">
        <v>1026</v>
      </c>
      <c r="K1301" s="6">
        <f t="shared" si="170"/>
        <v>769.5</v>
      </c>
      <c r="L1301" s="21">
        <v>16</v>
      </c>
      <c r="M1301" s="21">
        <v>18</v>
      </c>
      <c r="N1301" s="21">
        <v>21</v>
      </c>
      <c r="O1301" s="21">
        <v>22</v>
      </c>
      <c r="P1301" s="21">
        <v>24</v>
      </c>
      <c r="Q1301" s="22">
        <v>94</v>
      </c>
      <c r="R1301" s="22">
        <v>94</v>
      </c>
      <c r="S1301" s="23">
        <f t="shared" si="171"/>
        <v>0</v>
      </c>
      <c r="T1301" s="22">
        <v>30</v>
      </c>
      <c r="U1301" s="22">
        <v>16</v>
      </c>
      <c r="V1301" s="24">
        <v>6</v>
      </c>
      <c r="W1301" s="24" t="str">
        <f t="shared" si="169"/>
        <v>Brisa Fuerte</v>
      </c>
      <c r="X1301" s="24" t="s">
        <v>56</v>
      </c>
      <c r="Y1301" s="24">
        <f t="shared" si="168"/>
        <v>67.5</v>
      </c>
      <c r="Z1301" s="25">
        <v>0</v>
      </c>
      <c r="AA1301" s="25">
        <f t="shared" si="175"/>
        <v>0</v>
      </c>
      <c r="AB1301" s="25">
        <f t="shared" si="174"/>
        <v>0</v>
      </c>
      <c r="AC1301" s="25">
        <v>0</v>
      </c>
      <c r="AD1301" s="26">
        <v>0</v>
      </c>
    </row>
    <row r="1302" spans="1:40">
      <c r="A1302" s="17">
        <v>43755</v>
      </c>
      <c r="B1302" s="18">
        <v>0.33333333333333298</v>
      </c>
      <c r="C1302" s="18">
        <v>0.625</v>
      </c>
      <c r="D1302" s="19">
        <v>15</v>
      </c>
      <c r="E1302" s="19">
        <v>11</v>
      </c>
      <c r="F1302" s="19">
        <v>15</v>
      </c>
      <c r="G1302" s="5">
        <f>INDEX('Carta Psicrométrica'!B$3:AO$49,MATCH(datos!F1302,'Carta Psicrométrica'!A$3:A$49,0),MATCH(datos!E1302,'Carta Psicrométrica'!B$2:AO$2,0))</f>
        <v>0</v>
      </c>
      <c r="H1302" s="20">
        <v>26</v>
      </c>
      <c r="I1302" s="20">
        <v>13</v>
      </c>
      <c r="J1302" s="6">
        <v>1027</v>
      </c>
      <c r="K1302" s="6">
        <f t="shared" si="170"/>
        <v>770.25</v>
      </c>
      <c r="L1302" s="21">
        <v>14</v>
      </c>
      <c r="M1302" s="21">
        <v>15</v>
      </c>
      <c r="N1302" s="21">
        <v>18</v>
      </c>
      <c r="O1302" s="21">
        <v>19</v>
      </c>
      <c r="P1302" s="21">
        <v>23</v>
      </c>
      <c r="Q1302" s="22">
        <v>94</v>
      </c>
      <c r="R1302" s="22">
        <v>91</v>
      </c>
      <c r="S1302" s="23">
        <f t="shared" si="171"/>
        <v>3</v>
      </c>
      <c r="T1302" s="22">
        <v>22</v>
      </c>
      <c r="U1302" s="22">
        <v>12</v>
      </c>
      <c r="V1302" s="24">
        <v>2</v>
      </c>
      <c r="W1302" s="24" t="str">
        <f t="shared" si="169"/>
        <v>Brisa Suave</v>
      </c>
      <c r="X1302" s="24" t="s">
        <v>56</v>
      </c>
      <c r="Y1302" s="24">
        <f t="shared" ref="Y1302:Y1365" si="176">IF(X1302="N",0,IF(X1302="NNE",22.5,IF(X1302="NE",45,IF(X1302="ENE",67.5,IF(X1302="E",90,IF(X1302="ESE",112.5,IF(X1302="SE",135.5,IF(X1302="SSE",157.5,IF(X1302="S",180,IF(X1302="SSW",202.5,IF(X1302="SW",225,IF(X1302="WSW",247.5,IF(X1302="W",270,IF(X1302="WNW",292.5,IF(X1302="NW",315,IF(X1302="NNW",337.5,"N/A"))))))))))))))))</f>
        <v>67.5</v>
      </c>
      <c r="Z1302" s="25">
        <v>0</v>
      </c>
      <c r="AA1302" s="25">
        <f t="shared" si="175"/>
        <v>0</v>
      </c>
      <c r="AB1302" s="25">
        <f t="shared" si="174"/>
        <v>0</v>
      </c>
      <c r="AC1302" s="25">
        <v>0</v>
      </c>
      <c r="AD1302" s="26">
        <v>1</v>
      </c>
      <c r="AE1302" s="26" t="s">
        <v>96</v>
      </c>
    </row>
    <row r="1303" spans="1:40">
      <c r="A1303" s="17">
        <v>43756</v>
      </c>
      <c r="B1303" s="18">
        <v>0.33333333333333298</v>
      </c>
      <c r="C1303" s="18">
        <v>0.625</v>
      </c>
      <c r="D1303" s="19">
        <v>21</v>
      </c>
      <c r="E1303" s="19">
        <v>17</v>
      </c>
      <c r="F1303" s="19">
        <v>21</v>
      </c>
      <c r="G1303" s="5">
        <f>INDEX('Carta Psicrométrica'!B$3:AO$49,MATCH(datos!F1303,'Carta Psicrométrica'!A$3:A$49,0),MATCH(datos!E1303,'Carta Psicrométrica'!B$2:AO$2,0))</f>
        <v>0</v>
      </c>
      <c r="H1303" s="20">
        <v>30</v>
      </c>
      <c r="I1303" s="20">
        <v>14</v>
      </c>
      <c r="J1303" s="6">
        <v>1026</v>
      </c>
      <c r="K1303" s="6">
        <f t="shared" si="170"/>
        <v>769.5</v>
      </c>
      <c r="L1303" s="21">
        <v>16</v>
      </c>
      <c r="M1303" s="21">
        <v>15</v>
      </c>
      <c r="N1303" s="21">
        <v>17</v>
      </c>
      <c r="O1303" s="21">
        <v>14</v>
      </c>
      <c r="P1303" s="21">
        <v>22</v>
      </c>
      <c r="Q1303" s="22">
        <v>91</v>
      </c>
      <c r="R1303" s="22">
        <v>89</v>
      </c>
      <c r="S1303" s="23">
        <f t="shared" si="171"/>
        <v>2</v>
      </c>
      <c r="T1303" s="22">
        <v>22</v>
      </c>
      <c r="U1303" s="22">
        <v>18</v>
      </c>
      <c r="V1303" s="24">
        <v>4</v>
      </c>
      <c r="W1303" s="24" t="str">
        <f t="shared" ref="W1303:W1366" si="177">IF(V1303=0,"Calma",IF(V1303=1,"Ventolina",IF(V1303=2,"Brisa Suave",IF(V1303=3,"Brisa Leve",IF(V1303=4,"Brisa Moderada",IF(V1303=5,"Brisa Fresca",IF(V1303=6,"Brisa Fuerte",IF(V1303=7,"Viento Fuerte",IF(V1303=8,"Temporal",IF(V1303=9,"Temporal Fuerte",IF(V1303=10,"Temporal Violento",IF(V1303=11,"Temporal Muy Violento",IF(V1303=12,"Huracán","N/A")))))))))))))</f>
        <v>Brisa Moderada</v>
      </c>
      <c r="X1303" s="24" t="s">
        <v>56</v>
      </c>
      <c r="Y1303" s="24">
        <f t="shared" si="176"/>
        <v>67.5</v>
      </c>
      <c r="Z1303" s="25">
        <v>0</v>
      </c>
      <c r="AA1303" s="25">
        <f t="shared" si="175"/>
        <v>0</v>
      </c>
      <c r="AB1303" s="25">
        <f t="shared" si="174"/>
        <v>0</v>
      </c>
      <c r="AC1303" s="25">
        <v>0</v>
      </c>
      <c r="AD1303" s="26">
        <v>0</v>
      </c>
    </row>
    <row r="1304" spans="1:40">
      <c r="A1304" s="17">
        <v>43757</v>
      </c>
      <c r="B1304" s="18">
        <v>0.33333333333333298</v>
      </c>
      <c r="C1304" s="18">
        <v>0.625</v>
      </c>
      <c r="D1304" s="19">
        <v>15</v>
      </c>
      <c r="E1304" s="19">
        <v>12</v>
      </c>
      <c r="F1304" s="19">
        <v>15</v>
      </c>
      <c r="G1304" s="5">
        <f>INDEX('Carta Psicrométrica'!B$3:AO$49,MATCH(datos!F1304,'Carta Psicrométrica'!A$3:A$49,0),MATCH(datos!E1304,'Carta Psicrométrica'!B$2:AO$2,0))</f>
        <v>0</v>
      </c>
      <c r="H1304" s="20">
        <v>29</v>
      </c>
      <c r="I1304" s="20">
        <v>27</v>
      </c>
      <c r="J1304" s="6">
        <v>1021</v>
      </c>
      <c r="K1304" s="6">
        <f t="shared" si="170"/>
        <v>765.75</v>
      </c>
      <c r="L1304" s="21">
        <v>15</v>
      </c>
      <c r="M1304" s="21">
        <v>15</v>
      </c>
      <c r="N1304" s="21">
        <v>17</v>
      </c>
      <c r="O1304" s="21">
        <v>19</v>
      </c>
      <c r="P1304" s="21">
        <v>22</v>
      </c>
      <c r="Q1304" s="85">
        <v>98</v>
      </c>
      <c r="R1304" s="85">
        <v>92</v>
      </c>
      <c r="S1304" s="23">
        <f t="shared" si="171"/>
        <v>6</v>
      </c>
      <c r="T1304" s="22">
        <v>29</v>
      </c>
      <c r="U1304" s="22">
        <v>15</v>
      </c>
      <c r="V1304" s="24">
        <v>0</v>
      </c>
      <c r="W1304" s="24" t="str">
        <f t="shared" si="177"/>
        <v>Calma</v>
      </c>
      <c r="X1304" s="24" t="s">
        <v>58</v>
      </c>
      <c r="Y1304" s="24">
        <f t="shared" si="176"/>
        <v>270</v>
      </c>
      <c r="Z1304" s="25">
        <v>0</v>
      </c>
      <c r="AA1304" s="25">
        <f t="shared" si="175"/>
        <v>0</v>
      </c>
      <c r="AB1304" s="25">
        <f t="shared" si="174"/>
        <v>0</v>
      </c>
      <c r="AC1304" s="25">
        <v>0</v>
      </c>
      <c r="AD1304" s="26">
        <v>0</v>
      </c>
      <c r="AN1304" s="98" t="s">
        <v>385</v>
      </c>
    </row>
    <row r="1305" spans="1:40">
      <c r="A1305" s="17">
        <v>43758</v>
      </c>
      <c r="B1305" s="18">
        <v>0.33333333333333298</v>
      </c>
      <c r="C1305" s="18">
        <v>0.625</v>
      </c>
      <c r="D1305" s="19">
        <v>27</v>
      </c>
      <c r="E1305" s="19">
        <v>13</v>
      </c>
      <c r="F1305" s="19">
        <v>27</v>
      </c>
      <c r="G1305" s="5">
        <f>INDEX('Carta Psicrométrica'!B$3:AO$49,MATCH(datos!F1305,'Carta Psicrométrica'!A$3:A$49,0),MATCH(datos!E1305,'Carta Psicrométrica'!B$2:AO$2,0))</f>
        <v>15</v>
      </c>
      <c r="H1305" s="20">
        <v>17</v>
      </c>
      <c r="I1305" s="20">
        <v>14</v>
      </c>
      <c r="J1305" s="6">
        <v>1027</v>
      </c>
      <c r="K1305" s="6">
        <f t="shared" si="170"/>
        <v>770.25</v>
      </c>
      <c r="L1305" s="21">
        <v>15</v>
      </c>
      <c r="M1305" s="21">
        <v>15</v>
      </c>
      <c r="N1305" s="21">
        <v>17</v>
      </c>
      <c r="O1305" s="21">
        <v>19</v>
      </c>
      <c r="P1305" s="21">
        <v>21</v>
      </c>
      <c r="Q1305" s="22">
        <v>92</v>
      </c>
      <c r="R1305" s="22">
        <v>87</v>
      </c>
      <c r="S1305" s="23">
        <f t="shared" si="171"/>
        <v>5.2540000000000049</v>
      </c>
      <c r="T1305" s="22">
        <v>19</v>
      </c>
      <c r="U1305" s="22">
        <v>12</v>
      </c>
      <c r="V1305" s="24">
        <v>2</v>
      </c>
      <c r="W1305" s="24" t="str">
        <f t="shared" si="177"/>
        <v>Brisa Suave</v>
      </c>
      <c r="X1305" s="24" t="s">
        <v>49</v>
      </c>
      <c r="Y1305" s="24">
        <f t="shared" si="176"/>
        <v>247.5</v>
      </c>
      <c r="Z1305" s="25">
        <v>0.01</v>
      </c>
      <c r="AA1305" s="25">
        <f t="shared" si="175"/>
        <v>9.8425000000000006E-3</v>
      </c>
      <c r="AB1305" s="25">
        <f t="shared" si="174"/>
        <v>0.254</v>
      </c>
      <c r="AC1305" s="25">
        <v>0.25</v>
      </c>
      <c r="AD1305" s="26">
        <v>0</v>
      </c>
      <c r="AN1305" s="98" t="s">
        <v>386</v>
      </c>
    </row>
    <row r="1306" spans="1:40">
      <c r="A1306" s="17">
        <v>43759</v>
      </c>
      <c r="B1306" s="18">
        <v>0.33333333333333298</v>
      </c>
      <c r="C1306" s="18">
        <v>0.625</v>
      </c>
      <c r="D1306" s="19">
        <v>11</v>
      </c>
      <c r="E1306" s="19">
        <v>7</v>
      </c>
      <c r="F1306" s="19">
        <v>11</v>
      </c>
      <c r="G1306" s="5">
        <f>INDEX('Carta Psicrométrica'!B$3:AO$49,MATCH(datos!F1306,'Carta Psicrométrica'!A$3:A$49,0),MATCH(datos!E1306,'Carta Psicrométrica'!B$2:AO$2,0))</f>
        <v>19</v>
      </c>
      <c r="H1306" s="20">
        <v>11</v>
      </c>
      <c r="I1306" s="20">
        <v>9</v>
      </c>
      <c r="J1306" s="6">
        <v>1018</v>
      </c>
      <c r="K1306" s="6">
        <f t="shared" si="170"/>
        <v>763.5</v>
      </c>
      <c r="L1306" s="21">
        <v>9</v>
      </c>
      <c r="M1306" s="21">
        <v>9</v>
      </c>
      <c r="N1306" s="21">
        <v>11</v>
      </c>
      <c r="O1306" s="21">
        <v>17</v>
      </c>
      <c r="P1306" s="21">
        <v>21</v>
      </c>
      <c r="Q1306" s="22">
        <v>87</v>
      </c>
      <c r="R1306" s="22">
        <v>84</v>
      </c>
      <c r="S1306" s="23">
        <f t="shared" si="171"/>
        <v>3</v>
      </c>
      <c r="T1306" s="22">
        <v>19</v>
      </c>
      <c r="U1306" s="22">
        <v>9</v>
      </c>
      <c r="V1306" s="24">
        <v>1</v>
      </c>
      <c r="W1306" s="24" t="str">
        <f t="shared" si="177"/>
        <v>Ventolina</v>
      </c>
      <c r="X1306" s="24" t="s">
        <v>60</v>
      </c>
      <c r="Y1306" s="24">
        <f t="shared" si="176"/>
        <v>292.5</v>
      </c>
      <c r="Z1306" s="25">
        <v>0</v>
      </c>
      <c r="AA1306" s="25">
        <f t="shared" si="175"/>
        <v>0</v>
      </c>
      <c r="AB1306" s="25">
        <f t="shared" si="174"/>
        <v>0</v>
      </c>
      <c r="AC1306" s="25">
        <v>0</v>
      </c>
      <c r="AD1306" s="26">
        <v>0</v>
      </c>
      <c r="AN1306" s="98" t="s">
        <v>387</v>
      </c>
    </row>
    <row r="1307" spans="1:40">
      <c r="A1307" s="17">
        <v>43760</v>
      </c>
      <c r="B1307" s="18">
        <v>0.33333333333333298</v>
      </c>
      <c r="C1307" s="18">
        <v>0.625</v>
      </c>
      <c r="D1307" s="19">
        <v>14</v>
      </c>
      <c r="E1307" s="19">
        <v>9</v>
      </c>
      <c r="F1307" s="19">
        <v>14</v>
      </c>
      <c r="G1307" s="5">
        <f>INDEX('Carta Psicrométrica'!B$3:AO$49,MATCH(datos!F1307,'Carta Psicrométrica'!A$3:A$49,0),MATCH(datos!E1307,'Carta Psicrométrica'!B$2:AO$2,0))</f>
        <v>9</v>
      </c>
      <c r="H1307" s="20">
        <v>21</v>
      </c>
      <c r="I1307" s="20">
        <v>11</v>
      </c>
      <c r="J1307" s="6">
        <v>1028</v>
      </c>
      <c r="K1307" s="6">
        <f t="shared" si="170"/>
        <v>771</v>
      </c>
      <c r="L1307" s="21">
        <v>13</v>
      </c>
      <c r="M1307" s="21">
        <v>14</v>
      </c>
      <c r="N1307" s="21">
        <v>16</v>
      </c>
      <c r="O1307" s="21">
        <v>17</v>
      </c>
      <c r="P1307" s="21">
        <v>21</v>
      </c>
      <c r="Q1307" s="22">
        <v>84</v>
      </c>
      <c r="R1307" s="22">
        <v>80</v>
      </c>
      <c r="S1307" s="23">
        <f t="shared" si="171"/>
        <v>4</v>
      </c>
      <c r="T1307" s="22">
        <v>15</v>
      </c>
      <c r="U1307" s="85"/>
      <c r="V1307" s="24">
        <v>1</v>
      </c>
      <c r="W1307" s="24" t="str">
        <f t="shared" si="177"/>
        <v>Ventolina</v>
      </c>
      <c r="X1307" s="24" t="s">
        <v>67</v>
      </c>
      <c r="Y1307" s="24">
        <f t="shared" si="176"/>
        <v>337.5</v>
      </c>
      <c r="Z1307" s="25">
        <v>0</v>
      </c>
      <c r="AA1307" s="25">
        <f t="shared" ref="AA1307" si="178">AC1307*0.03937</f>
        <v>0</v>
      </c>
      <c r="AB1307" s="25">
        <f t="shared" ref="AB1307" si="179">Z1307*25.4</f>
        <v>0</v>
      </c>
      <c r="AC1307" s="25">
        <v>0</v>
      </c>
      <c r="AD1307" s="26">
        <v>0</v>
      </c>
      <c r="AN1307" s="98" t="s">
        <v>388</v>
      </c>
    </row>
    <row r="1308" spans="1:40">
      <c r="A1308" s="17">
        <v>43761</v>
      </c>
      <c r="B1308" s="18">
        <v>0.33333333333333298</v>
      </c>
      <c r="C1308" s="18">
        <v>0.625</v>
      </c>
      <c r="D1308" s="19">
        <v>9</v>
      </c>
      <c r="E1308" s="19">
        <v>7</v>
      </c>
      <c r="F1308" s="19">
        <v>11</v>
      </c>
      <c r="G1308" s="5">
        <f>INDEX('Carta Psicrométrica'!B$3:AO$49,MATCH(datos!F1308,'Carta Psicrométrica'!A$3:A$49,0),MATCH(datos!E1308,'Carta Psicrométrica'!B$2:AO$2,0))</f>
        <v>19</v>
      </c>
      <c r="H1308" s="20">
        <v>21</v>
      </c>
      <c r="I1308" s="20">
        <v>9</v>
      </c>
      <c r="J1308" s="6">
        <v>1026</v>
      </c>
      <c r="K1308" s="6">
        <f t="shared" si="170"/>
        <v>769.5</v>
      </c>
      <c r="L1308" s="21">
        <v>11</v>
      </c>
      <c r="M1308" s="21">
        <v>12</v>
      </c>
      <c r="N1308" s="21">
        <v>15</v>
      </c>
      <c r="O1308" s="21">
        <v>17</v>
      </c>
      <c r="P1308" s="21">
        <v>21</v>
      </c>
      <c r="Q1308" s="22">
        <v>80</v>
      </c>
      <c r="R1308" s="22">
        <v>75</v>
      </c>
      <c r="S1308" s="23">
        <f t="shared" si="171"/>
        <v>5</v>
      </c>
      <c r="T1308" s="22">
        <v>15</v>
      </c>
      <c r="U1308" s="22">
        <v>10</v>
      </c>
      <c r="V1308" s="24">
        <v>0</v>
      </c>
      <c r="W1308" s="24" t="str">
        <f t="shared" si="177"/>
        <v>Calma</v>
      </c>
      <c r="X1308" s="24" t="s">
        <v>64</v>
      </c>
      <c r="Y1308" s="24">
        <f t="shared" si="176"/>
        <v>0</v>
      </c>
      <c r="Z1308" s="25">
        <v>0</v>
      </c>
      <c r="AA1308" s="25">
        <f t="shared" ref="AA1308:AA1371" si="180">AC1308*0.03937</f>
        <v>0</v>
      </c>
      <c r="AB1308" s="25">
        <f t="shared" ref="AB1308:AB1371" si="181">Z1308*25.4</f>
        <v>0</v>
      </c>
      <c r="AC1308" s="25">
        <v>0</v>
      </c>
      <c r="AD1308" s="26">
        <v>0</v>
      </c>
      <c r="AN1308" s="98" t="s">
        <v>389</v>
      </c>
    </row>
    <row r="1309" spans="1:40">
      <c r="A1309" s="17">
        <v>43762</v>
      </c>
      <c r="B1309" s="18">
        <v>0.33333333333333298</v>
      </c>
      <c r="C1309" s="18">
        <v>0.625</v>
      </c>
      <c r="D1309" s="19">
        <v>14</v>
      </c>
      <c r="E1309" s="19">
        <v>9</v>
      </c>
      <c r="F1309" s="19">
        <v>14</v>
      </c>
      <c r="G1309" s="5">
        <f>INDEX('Carta Psicrométrica'!B$3:AO$49,MATCH(datos!F1309,'Carta Psicrométrica'!A$3:A$49,0),MATCH(datos!E1309,'Carta Psicrométrica'!B$2:AO$2,0))</f>
        <v>9</v>
      </c>
      <c r="H1309" s="20">
        <v>28</v>
      </c>
      <c r="I1309" s="20">
        <v>9</v>
      </c>
      <c r="J1309" s="6">
        <v>1026</v>
      </c>
      <c r="K1309" s="6">
        <f t="shared" si="170"/>
        <v>769.5</v>
      </c>
      <c r="L1309" s="21">
        <v>11</v>
      </c>
      <c r="M1309" s="21">
        <v>12</v>
      </c>
      <c r="N1309" s="21">
        <v>15</v>
      </c>
      <c r="O1309" s="21">
        <v>16</v>
      </c>
      <c r="P1309" s="21">
        <v>20</v>
      </c>
      <c r="Q1309" s="22">
        <v>75</v>
      </c>
      <c r="R1309" s="22">
        <v>75</v>
      </c>
      <c r="S1309" s="23">
        <f t="shared" si="171"/>
        <v>0</v>
      </c>
      <c r="T1309" s="22">
        <v>23</v>
      </c>
      <c r="U1309" s="22">
        <v>4</v>
      </c>
      <c r="V1309" s="24">
        <v>7</v>
      </c>
      <c r="W1309" s="24" t="str">
        <f t="shared" si="177"/>
        <v>Viento Fuerte</v>
      </c>
      <c r="X1309" s="24" t="s">
        <v>60</v>
      </c>
      <c r="Y1309" s="24">
        <f t="shared" si="176"/>
        <v>292.5</v>
      </c>
      <c r="Z1309" s="25">
        <v>0</v>
      </c>
      <c r="AA1309" s="25">
        <f t="shared" si="180"/>
        <v>0</v>
      </c>
      <c r="AB1309" s="25">
        <f t="shared" si="181"/>
        <v>0</v>
      </c>
      <c r="AC1309" s="25">
        <v>0</v>
      </c>
      <c r="AD1309" s="26">
        <v>0</v>
      </c>
      <c r="AN1309" s="98" t="s">
        <v>388</v>
      </c>
    </row>
    <row r="1310" spans="1:40">
      <c r="A1310" s="17">
        <v>43763</v>
      </c>
      <c r="B1310" s="18">
        <v>0.33333333333333298</v>
      </c>
      <c r="C1310" s="18">
        <v>0.625</v>
      </c>
      <c r="D1310" s="19">
        <v>2</v>
      </c>
      <c r="E1310" s="19">
        <v>3</v>
      </c>
      <c r="F1310" s="19">
        <v>4</v>
      </c>
      <c r="G1310" s="5">
        <f>INDEX('Carta Psicrométrica'!B$3:AO$49,MATCH(datos!F1310,'Carta Psicrométrica'!A$3:A$49,0),MATCH(datos!E1310,'Carta Psicrométrica'!B$2:AO$2,0))</f>
        <v>51</v>
      </c>
      <c r="H1310" s="20">
        <v>21</v>
      </c>
      <c r="I1310" s="20">
        <v>2</v>
      </c>
      <c r="J1310" s="6">
        <v>1034</v>
      </c>
      <c r="K1310" s="6">
        <f t="shared" si="170"/>
        <v>775.5</v>
      </c>
      <c r="L1310" s="21">
        <v>10</v>
      </c>
      <c r="M1310" s="21">
        <v>11</v>
      </c>
      <c r="N1310" s="21">
        <v>15</v>
      </c>
      <c r="O1310" s="21">
        <v>16</v>
      </c>
      <c r="P1310" s="21">
        <v>20</v>
      </c>
      <c r="Q1310" s="22">
        <v>75</v>
      </c>
      <c r="R1310" s="22">
        <v>71</v>
      </c>
      <c r="S1310" s="23">
        <f t="shared" si="171"/>
        <v>4</v>
      </c>
      <c r="T1310" s="22">
        <v>15</v>
      </c>
      <c r="U1310" s="22">
        <v>10</v>
      </c>
      <c r="V1310" s="24">
        <v>0</v>
      </c>
      <c r="W1310" s="24" t="str">
        <f t="shared" si="177"/>
        <v>Calma</v>
      </c>
      <c r="X1310" s="24" t="s">
        <v>59</v>
      </c>
      <c r="Y1310" s="24">
        <f t="shared" si="176"/>
        <v>45</v>
      </c>
      <c r="Z1310" s="25">
        <v>0</v>
      </c>
      <c r="AA1310" s="25">
        <f t="shared" si="180"/>
        <v>0</v>
      </c>
      <c r="AB1310" s="25">
        <f t="shared" si="181"/>
        <v>0</v>
      </c>
      <c r="AC1310" s="25">
        <v>0</v>
      </c>
      <c r="AD1310" s="26">
        <v>0</v>
      </c>
      <c r="AN1310" s="98" t="s">
        <v>390</v>
      </c>
    </row>
    <row r="1311" spans="1:40">
      <c r="A1311" s="17">
        <v>43764</v>
      </c>
      <c r="B1311" s="18">
        <v>0.33333333333333298</v>
      </c>
      <c r="C1311" s="18">
        <v>0.625</v>
      </c>
      <c r="D1311" s="19">
        <v>3</v>
      </c>
      <c r="E1311" s="19">
        <v>2.5</v>
      </c>
      <c r="F1311" s="19">
        <v>4.5</v>
      </c>
      <c r="G1311" s="5" t="e">
        <f>INDEX('Carta Psicrométrica'!B$3:AO$49,MATCH(datos!F1311,'Carta Psicrométrica'!A$3:A$49,0),MATCH(datos!E1311,'Carta Psicrométrica'!B$2:AO$2,0))</f>
        <v>#N/A</v>
      </c>
      <c r="H1311" s="20">
        <v>12</v>
      </c>
      <c r="I1311" s="20">
        <v>3</v>
      </c>
      <c r="J1311" s="6">
        <v>1031</v>
      </c>
      <c r="K1311" s="6">
        <f t="shared" si="170"/>
        <v>773.25</v>
      </c>
      <c r="L1311" s="21">
        <v>8</v>
      </c>
      <c r="M1311" s="21">
        <v>9</v>
      </c>
      <c r="N1311" s="21">
        <v>9</v>
      </c>
      <c r="O1311" s="21">
        <v>11</v>
      </c>
      <c r="P1311" s="21">
        <v>21</v>
      </c>
      <c r="Q1311" s="22">
        <v>71</v>
      </c>
      <c r="R1311" s="22">
        <v>69</v>
      </c>
      <c r="S1311" s="23">
        <f t="shared" si="171"/>
        <v>2</v>
      </c>
      <c r="T1311" s="85"/>
      <c r="U1311" s="85"/>
      <c r="V1311" s="24">
        <v>0</v>
      </c>
      <c r="W1311" s="24" t="str">
        <f t="shared" si="177"/>
        <v>Calma</v>
      </c>
      <c r="X1311" s="24" t="s">
        <v>59</v>
      </c>
      <c r="Y1311" s="24">
        <f t="shared" si="176"/>
        <v>45</v>
      </c>
      <c r="Z1311" s="25">
        <v>0</v>
      </c>
      <c r="AA1311" s="25">
        <f t="shared" si="180"/>
        <v>0</v>
      </c>
      <c r="AB1311" s="25">
        <f t="shared" si="181"/>
        <v>0</v>
      </c>
      <c r="AC1311" s="25">
        <v>0</v>
      </c>
      <c r="AD1311" s="26">
        <v>0</v>
      </c>
      <c r="AN1311" s="98" t="s">
        <v>391</v>
      </c>
    </row>
    <row r="1312" spans="1:40">
      <c r="A1312" s="17">
        <v>43765</v>
      </c>
      <c r="B1312" s="18">
        <v>0.33333333333333298</v>
      </c>
      <c r="C1312" s="18">
        <v>0.625</v>
      </c>
      <c r="D1312" s="19">
        <v>24</v>
      </c>
      <c r="E1312" s="19">
        <v>7</v>
      </c>
      <c r="F1312" s="19">
        <v>24</v>
      </c>
      <c r="G1312" s="5">
        <f>INDEX('Carta Psicrométrica'!B$3:AO$49,MATCH(datos!F1312,'Carta Psicrométrica'!A$3:A$49,0),MATCH(datos!E1312,'Carta Psicrométrica'!B$2:AO$2,0))</f>
        <v>46</v>
      </c>
      <c r="H1312" s="20">
        <v>24</v>
      </c>
      <c r="I1312" s="20">
        <v>4</v>
      </c>
      <c r="J1312" s="6">
        <v>1026</v>
      </c>
      <c r="K1312" s="6">
        <f t="shared" si="170"/>
        <v>769.5</v>
      </c>
      <c r="L1312" s="21">
        <v>8</v>
      </c>
      <c r="M1312" s="21">
        <v>9</v>
      </c>
      <c r="N1312" s="21">
        <v>12</v>
      </c>
      <c r="O1312" s="21">
        <v>15</v>
      </c>
      <c r="P1312" s="21">
        <v>20</v>
      </c>
      <c r="Q1312" s="22">
        <v>69</v>
      </c>
      <c r="R1312" s="22">
        <v>68</v>
      </c>
      <c r="S1312" s="23">
        <f t="shared" si="171"/>
        <v>1</v>
      </c>
      <c r="T1312" s="22">
        <v>15</v>
      </c>
      <c r="U1312" s="22">
        <v>4</v>
      </c>
      <c r="V1312" s="24">
        <v>0</v>
      </c>
      <c r="W1312" s="24" t="str">
        <f t="shared" si="177"/>
        <v>Calma</v>
      </c>
      <c r="X1312" s="24" t="s">
        <v>49</v>
      </c>
      <c r="Y1312" s="24">
        <f t="shared" si="176"/>
        <v>247.5</v>
      </c>
      <c r="Z1312" s="25">
        <v>0</v>
      </c>
      <c r="AA1312" s="25">
        <f t="shared" si="180"/>
        <v>0</v>
      </c>
      <c r="AB1312" s="25">
        <f t="shared" si="181"/>
        <v>0</v>
      </c>
      <c r="AC1312" s="25">
        <v>0</v>
      </c>
      <c r="AD1312" s="26">
        <v>0</v>
      </c>
      <c r="AN1312" s="98" t="s">
        <v>392</v>
      </c>
    </row>
    <row r="1313" spans="1:40">
      <c r="A1313" s="17">
        <v>43766</v>
      </c>
      <c r="B1313" s="18">
        <v>0.33333333333333298</v>
      </c>
      <c r="C1313" s="18">
        <v>0.625</v>
      </c>
      <c r="D1313" s="19">
        <v>15</v>
      </c>
      <c r="E1313" s="19">
        <v>13</v>
      </c>
      <c r="F1313" s="19">
        <v>15</v>
      </c>
      <c r="G1313" s="5">
        <f>INDEX('Carta Psicrométrica'!B$3:AO$49,MATCH(datos!F1313,'Carta Psicrométrica'!A$3:A$49,0),MATCH(datos!E1313,'Carta Psicrométrica'!B$2:AO$2,0))</f>
        <v>0</v>
      </c>
      <c r="H1313" s="20">
        <v>28</v>
      </c>
      <c r="I1313" s="20">
        <v>13</v>
      </c>
      <c r="J1313" s="6">
        <v>1036</v>
      </c>
      <c r="K1313" s="6">
        <f t="shared" si="170"/>
        <v>777</v>
      </c>
      <c r="L1313" s="21">
        <v>11</v>
      </c>
      <c r="M1313" s="21">
        <v>11</v>
      </c>
      <c r="N1313" s="21">
        <v>13</v>
      </c>
      <c r="O1313" s="21">
        <v>15</v>
      </c>
      <c r="P1313" s="21">
        <v>19</v>
      </c>
      <c r="Q1313" s="22">
        <v>68</v>
      </c>
      <c r="R1313" s="22">
        <v>66</v>
      </c>
      <c r="S1313" s="23">
        <f t="shared" si="171"/>
        <v>2</v>
      </c>
      <c r="T1313" s="22">
        <v>16</v>
      </c>
      <c r="U1313" s="22">
        <v>6</v>
      </c>
      <c r="V1313" s="24">
        <v>0</v>
      </c>
      <c r="W1313" s="24" t="str">
        <f t="shared" si="177"/>
        <v>Calma</v>
      </c>
      <c r="X1313" s="24" t="s">
        <v>66</v>
      </c>
      <c r="Y1313" s="24">
        <f t="shared" si="176"/>
        <v>225</v>
      </c>
      <c r="Z1313" s="25">
        <v>0</v>
      </c>
      <c r="AA1313" s="25">
        <f t="shared" si="180"/>
        <v>0</v>
      </c>
      <c r="AB1313" s="25">
        <f t="shared" si="181"/>
        <v>0</v>
      </c>
      <c r="AC1313" s="25">
        <v>0</v>
      </c>
      <c r="AD1313" s="26">
        <v>7</v>
      </c>
      <c r="AE1313" s="26" t="s">
        <v>88</v>
      </c>
      <c r="AN1313" s="98" t="s">
        <v>393</v>
      </c>
    </row>
    <row r="1314" spans="1:40">
      <c r="A1314" s="17">
        <v>43767</v>
      </c>
      <c r="B1314" s="18">
        <v>0.33333333333333298</v>
      </c>
      <c r="C1314" s="18">
        <v>0.625</v>
      </c>
      <c r="D1314" s="19">
        <v>11</v>
      </c>
      <c r="E1314" s="19">
        <v>8</v>
      </c>
      <c r="F1314" s="19">
        <v>11</v>
      </c>
      <c r="G1314" s="5">
        <f>INDEX('Carta Psicrométrica'!B$3:AO$49,MATCH(datos!F1314,'Carta Psicrométrica'!A$3:A$49,0),MATCH(datos!E1314,'Carta Psicrométrica'!B$2:AO$2,0))</f>
        <v>9</v>
      </c>
      <c r="H1314" s="20">
        <v>27</v>
      </c>
      <c r="I1314" s="20">
        <v>8</v>
      </c>
      <c r="J1314" s="6">
        <v>1026</v>
      </c>
      <c r="K1314" s="6">
        <f t="shared" si="170"/>
        <v>769.5</v>
      </c>
      <c r="L1314" s="21">
        <v>11</v>
      </c>
      <c r="M1314" s="21">
        <v>11</v>
      </c>
      <c r="N1314" s="21">
        <v>13</v>
      </c>
      <c r="O1314" s="21">
        <v>15</v>
      </c>
      <c r="P1314" s="21">
        <v>19</v>
      </c>
      <c r="Q1314" s="22">
        <v>66</v>
      </c>
      <c r="R1314" s="22">
        <v>63</v>
      </c>
      <c r="S1314" s="23">
        <f t="shared" si="171"/>
        <v>3</v>
      </c>
      <c r="T1314" s="22">
        <v>16</v>
      </c>
      <c r="U1314" s="22">
        <v>8</v>
      </c>
      <c r="V1314" s="24">
        <v>0</v>
      </c>
      <c r="W1314" s="24" t="str">
        <f t="shared" si="177"/>
        <v>Calma</v>
      </c>
      <c r="X1314" s="24" t="s">
        <v>60</v>
      </c>
      <c r="Y1314" s="24">
        <f t="shared" si="176"/>
        <v>292.5</v>
      </c>
      <c r="Z1314" s="25">
        <v>0</v>
      </c>
      <c r="AA1314" s="25">
        <f t="shared" si="180"/>
        <v>0</v>
      </c>
      <c r="AB1314" s="25">
        <f t="shared" si="181"/>
        <v>0</v>
      </c>
      <c r="AC1314" s="25">
        <v>0</v>
      </c>
      <c r="AD1314" s="26">
        <v>0</v>
      </c>
      <c r="AN1314" s="98" t="s">
        <v>394</v>
      </c>
    </row>
    <row r="1315" spans="1:40">
      <c r="A1315" s="17">
        <v>43768</v>
      </c>
      <c r="B1315" s="18">
        <v>0.33333333333333298</v>
      </c>
      <c r="C1315" s="18">
        <v>0.625</v>
      </c>
      <c r="D1315" s="19">
        <v>13</v>
      </c>
      <c r="E1315" s="19">
        <v>8</v>
      </c>
      <c r="F1315" s="19">
        <v>13</v>
      </c>
      <c r="G1315" s="5">
        <f>INDEX('Carta Psicrométrica'!B$3:AO$49,MATCH(datos!F1315,'Carta Psicrométrica'!A$3:A$49,0),MATCH(datos!E1315,'Carta Psicrométrica'!B$2:AO$2,0))</f>
        <v>15</v>
      </c>
      <c r="H1315" s="20">
        <v>27</v>
      </c>
      <c r="I1315" s="20">
        <v>9</v>
      </c>
      <c r="J1315" s="6">
        <v>1025</v>
      </c>
      <c r="K1315" s="6">
        <f t="shared" si="170"/>
        <v>768.75</v>
      </c>
      <c r="L1315" s="21">
        <v>12</v>
      </c>
      <c r="M1315" s="21">
        <v>12</v>
      </c>
      <c r="N1315" s="21">
        <v>14</v>
      </c>
      <c r="O1315" s="21">
        <v>15</v>
      </c>
      <c r="P1315" s="21">
        <v>18</v>
      </c>
      <c r="Q1315" s="22">
        <v>63</v>
      </c>
      <c r="R1315" s="22">
        <v>59</v>
      </c>
      <c r="S1315" s="23">
        <f t="shared" si="171"/>
        <v>4</v>
      </c>
      <c r="T1315" s="22">
        <v>11</v>
      </c>
      <c r="U1315" s="22">
        <v>8</v>
      </c>
      <c r="V1315" s="24">
        <v>2</v>
      </c>
      <c r="W1315" s="24" t="str">
        <f t="shared" si="177"/>
        <v>Brisa Suave</v>
      </c>
      <c r="X1315" s="24" t="s">
        <v>49</v>
      </c>
      <c r="Y1315" s="24">
        <f t="shared" si="176"/>
        <v>247.5</v>
      </c>
      <c r="Z1315" s="25">
        <v>0</v>
      </c>
      <c r="AA1315" s="25">
        <f t="shared" si="180"/>
        <v>0</v>
      </c>
      <c r="AB1315" s="25">
        <f t="shared" si="181"/>
        <v>0</v>
      </c>
      <c r="AC1315" s="25">
        <v>0</v>
      </c>
      <c r="AD1315" s="26">
        <v>6</v>
      </c>
      <c r="AE1315" s="26" t="s">
        <v>70</v>
      </c>
      <c r="AN1315" s="98" t="s">
        <v>395</v>
      </c>
    </row>
    <row r="1316" spans="1:40">
      <c r="A1316" s="17">
        <v>43769</v>
      </c>
      <c r="B1316" s="18">
        <v>0.33333333333333298</v>
      </c>
      <c r="C1316" s="18">
        <v>0.625</v>
      </c>
      <c r="D1316" s="19">
        <v>3</v>
      </c>
      <c r="E1316" s="19">
        <v>2</v>
      </c>
      <c r="F1316" s="19">
        <v>3</v>
      </c>
      <c r="G1316" s="5">
        <f>INDEX('Carta Psicrométrica'!B$3:AO$49,MATCH(datos!F1316,'Carta Psicrométrica'!A$3:A$49,0),MATCH(datos!E1316,'Carta Psicrométrica'!B$2:AO$2,0))</f>
        <v>65</v>
      </c>
      <c r="H1316" s="20">
        <v>17</v>
      </c>
      <c r="I1316" s="20">
        <v>1</v>
      </c>
      <c r="J1316" s="6">
        <v>1026</v>
      </c>
      <c r="K1316" s="6">
        <f t="shared" si="170"/>
        <v>769.5</v>
      </c>
      <c r="L1316" s="21">
        <v>18</v>
      </c>
      <c r="M1316" s="21">
        <v>10</v>
      </c>
      <c r="N1316" s="21">
        <v>18</v>
      </c>
      <c r="O1316" s="21">
        <v>15</v>
      </c>
      <c r="P1316" s="21">
        <v>18</v>
      </c>
      <c r="Q1316" s="22">
        <v>59</v>
      </c>
      <c r="R1316" s="22">
        <v>52</v>
      </c>
      <c r="S1316" s="23">
        <f t="shared" si="171"/>
        <v>7</v>
      </c>
      <c r="T1316" s="22">
        <v>16</v>
      </c>
      <c r="U1316" s="22">
        <v>2</v>
      </c>
      <c r="V1316" s="24">
        <v>0</v>
      </c>
      <c r="W1316" s="24" t="str">
        <f t="shared" si="177"/>
        <v>Calma</v>
      </c>
      <c r="X1316" s="24" t="s">
        <v>64</v>
      </c>
      <c r="Y1316" s="24">
        <f t="shared" si="176"/>
        <v>0</v>
      </c>
      <c r="Z1316" s="25">
        <v>0</v>
      </c>
      <c r="AA1316" s="25">
        <f t="shared" si="180"/>
        <v>0</v>
      </c>
      <c r="AB1316" s="25">
        <f t="shared" si="181"/>
        <v>0</v>
      </c>
      <c r="AC1316" s="25">
        <v>0</v>
      </c>
      <c r="AD1316" s="26">
        <v>0</v>
      </c>
      <c r="AN1316" s="98" t="s">
        <v>396</v>
      </c>
    </row>
    <row r="1317" spans="1:40">
      <c r="A1317" s="17">
        <v>43770</v>
      </c>
      <c r="B1317" s="18">
        <v>0.33333333333333298</v>
      </c>
      <c r="C1317" s="18">
        <v>0.625</v>
      </c>
      <c r="D1317" s="19">
        <v>4</v>
      </c>
      <c r="E1317" s="19">
        <v>2</v>
      </c>
      <c r="F1317" s="19">
        <v>4</v>
      </c>
      <c r="G1317" s="5">
        <f>INDEX('Carta Psicrométrica'!B$3:AO$49,MATCH(datos!F1317,'Carta Psicrométrica'!A$3:A$49,0),MATCH(datos!E1317,'Carta Psicrométrica'!B$2:AO$2,0))</f>
        <v>67</v>
      </c>
      <c r="H1317" s="20">
        <v>17</v>
      </c>
      <c r="I1317" s="20">
        <v>0</v>
      </c>
      <c r="J1317" s="6">
        <v>1035</v>
      </c>
      <c r="K1317" s="6">
        <f t="shared" si="170"/>
        <v>776.25</v>
      </c>
      <c r="L1317" s="21">
        <v>7</v>
      </c>
      <c r="M1317" s="21">
        <v>8</v>
      </c>
      <c r="N1317" s="21">
        <v>12</v>
      </c>
      <c r="O1317" s="21">
        <v>15</v>
      </c>
      <c r="P1317" s="21">
        <v>18</v>
      </c>
      <c r="Q1317" s="22">
        <v>52</v>
      </c>
      <c r="R1317" s="22">
        <v>50</v>
      </c>
      <c r="S1317" s="23">
        <f t="shared" si="171"/>
        <v>2</v>
      </c>
      <c r="T1317" s="22">
        <v>15</v>
      </c>
      <c r="U1317" s="22">
        <v>-2</v>
      </c>
      <c r="V1317" s="24">
        <v>0</v>
      </c>
      <c r="W1317" s="24" t="str">
        <f t="shared" si="177"/>
        <v>Calma</v>
      </c>
      <c r="X1317" s="24" t="s">
        <v>47</v>
      </c>
      <c r="Y1317" s="24">
        <f t="shared" si="176"/>
        <v>315</v>
      </c>
      <c r="Z1317" s="25">
        <v>0</v>
      </c>
      <c r="AA1317" s="25">
        <f t="shared" si="180"/>
        <v>0</v>
      </c>
      <c r="AB1317" s="25">
        <f t="shared" si="181"/>
        <v>0</v>
      </c>
      <c r="AC1317" s="25">
        <v>0</v>
      </c>
      <c r="AD1317" s="26">
        <v>0</v>
      </c>
      <c r="AN1317" s="98" t="s">
        <v>397</v>
      </c>
    </row>
    <row r="1318" spans="1:40" s="122" customFormat="1">
      <c r="A1318" s="123">
        <v>43771</v>
      </c>
      <c r="B1318" s="109">
        <v>0.33333333333333298</v>
      </c>
      <c r="C1318" s="109">
        <v>0.625</v>
      </c>
      <c r="D1318" s="110">
        <v>4</v>
      </c>
      <c r="E1318" s="110">
        <v>7</v>
      </c>
      <c r="F1318" s="110">
        <v>4</v>
      </c>
      <c r="G1318" s="111">
        <f>INDEX('Carta Psicrométrica'!B$3:AO$49,MATCH(datos!F1318,'Carta Psicrométrica'!A$3:A$49,0),MATCH(datos!E1318,'Carta Psicrométrica'!B$2:AO$2,0))</f>
        <v>0</v>
      </c>
      <c r="H1318" s="112">
        <v>20</v>
      </c>
      <c r="I1318" s="112">
        <v>3</v>
      </c>
      <c r="J1318" s="113">
        <v>1034</v>
      </c>
      <c r="K1318" s="113">
        <f t="shared" si="170"/>
        <v>775.5</v>
      </c>
      <c r="L1318" s="114">
        <v>2</v>
      </c>
      <c r="M1318" s="114">
        <v>8</v>
      </c>
      <c r="N1318" s="114">
        <v>10</v>
      </c>
      <c r="O1318" s="114">
        <v>14</v>
      </c>
      <c r="P1318" s="114">
        <v>17</v>
      </c>
      <c r="Q1318" s="115">
        <v>98</v>
      </c>
      <c r="R1318" s="115">
        <v>94</v>
      </c>
      <c r="S1318" s="116">
        <f t="shared" si="171"/>
        <v>4</v>
      </c>
      <c r="T1318" s="115">
        <v>20</v>
      </c>
      <c r="U1318" s="115">
        <v>6</v>
      </c>
      <c r="V1318" s="117">
        <v>2</v>
      </c>
      <c r="W1318" s="117" t="str">
        <f t="shared" si="177"/>
        <v>Brisa Suave</v>
      </c>
      <c r="X1318" s="117" t="s">
        <v>66</v>
      </c>
      <c r="Y1318" s="117">
        <f t="shared" si="176"/>
        <v>225</v>
      </c>
      <c r="Z1318" s="118">
        <v>0</v>
      </c>
      <c r="AA1318" s="118">
        <f t="shared" si="180"/>
        <v>0</v>
      </c>
      <c r="AB1318" s="118">
        <f t="shared" si="181"/>
        <v>0</v>
      </c>
      <c r="AC1318" s="118">
        <v>0</v>
      </c>
      <c r="AD1318" s="119">
        <v>7</v>
      </c>
      <c r="AE1318" s="119" t="s">
        <v>110</v>
      </c>
      <c r="AF1318" s="120"/>
      <c r="AG1318" s="120"/>
      <c r="AH1318" s="120"/>
      <c r="AI1318" s="111"/>
      <c r="AJ1318" s="113"/>
      <c r="AK1318" s="121"/>
      <c r="AL1318" s="121"/>
      <c r="AM1318" s="118"/>
      <c r="AN1318" s="16" t="s">
        <v>398</v>
      </c>
    </row>
    <row r="1319" spans="1:40">
      <c r="A1319" s="17">
        <v>43772</v>
      </c>
      <c r="B1319" s="18">
        <v>0.33333333333333298</v>
      </c>
      <c r="C1319" s="18">
        <v>0.625</v>
      </c>
      <c r="D1319" s="19">
        <v>12</v>
      </c>
      <c r="E1319" s="19">
        <v>13</v>
      </c>
      <c r="F1319" s="19">
        <v>12</v>
      </c>
      <c r="G1319" s="5">
        <f>INDEX('Carta Psicrométrica'!B$3:AO$49,MATCH(datos!F1319,'Carta Psicrométrica'!A$3:A$49,0),MATCH(datos!E1319,'Carta Psicrométrica'!B$2:AO$2,0))</f>
        <v>0</v>
      </c>
      <c r="H1319" s="20">
        <v>19</v>
      </c>
      <c r="I1319" s="20">
        <v>5</v>
      </c>
      <c r="J1319" s="6">
        <v>1034</v>
      </c>
      <c r="K1319" s="6">
        <f t="shared" si="170"/>
        <v>775.5</v>
      </c>
      <c r="L1319" s="21">
        <v>8</v>
      </c>
      <c r="M1319" s="21">
        <v>8</v>
      </c>
      <c r="N1319" s="21">
        <v>11</v>
      </c>
      <c r="O1319" s="21">
        <v>12</v>
      </c>
      <c r="P1319" s="21">
        <v>12</v>
      </c>
      <c r="Q1319" s="22">
        <v>94</v>
      </c>
      <c r="R1319" s="22">
        <v>94</v>
      </c>
      <c r="S1319" s="23">
        <f t="shared" si="171"/>
        <v>0</v>
      </c>
      <c r="T1319" s="22">
        <v>10</v>
      </c>
      <c r="U1319" s="22">
        <v>9</v>
      </c>
      <c r="V1319" s="24">
        <v>0</v>
      </c>
      <c r="W1319" s="24" t="str">
        <f t="shared" si="177"/>
        <v>Calma</v>
      </c>
      <c r="X1319" s="24" t="s">
        <v>56</v>
      </c>
      <c r="Y1319" s="24">
        <f t="shared" si="176"/>
        <v>67.5</v>
      </c>
      <c r="Z1319" s="25">
        <v>0</v>
      </c>
      <c r="AA1319" s="25">
        <f t="shared" si="180"/>
        <v>0</v>
      </c>
      <c r="AB1319" s="25">
        <f t="shared" si="181"/>
        <v>0</v>
      </c>
      <c r="AC1319" s="25">
        <v>0</v>
      </c>
      <c r="AD1319" s="26">
        <v>7</v>
      </c>
      <c r="AE1319" s="26" t="s">
        <v>97</v>
      </c>
      <c r="AN1319" s="98" t="s">
        <v>399</v>
      </c>
    </row>
    <row r="1320" spans="1:40">
      <c r="A1320" s="17">
        <v>43773</v>
      </c>
      <c r="B1320" s="18">
        <v>0.33333333333333298</v>
      </c>
      <c r="C1320" s="18">
        <v>0.625</v>
      </c>
      <c r="D1320" s="19">
        <v>14</v>
      </c>
      <c r="E1320" s="19">
        <v>11</v>
      </c>
      <c r="F1320" s="19">
        <v>14</v>
      </c>
      <c r="G1320" s="5">
        <f>INDEX('Carta Psicrométrica'!B$3:AO$49,MATCH(datos!F1320,'Carta Psicrométrica'!A$3:A$49,0),MATCH(datos!E1320,'Carta Psicrométrica'!B$2:AO$2,0))</f>
        <v>0</v>
      </c>
      <c r="H1320" s="20">
        <v>23</v>
      </c>
      <c r="I1320" s="20">
        <v>8</v>
      </c>
      <c r="J1320" s="6">
        <v>1031</v>
      </c>
      <c r="K1320" s="6">
        <f t="shared" si="170"/>
        <v>773.25</v>
      </c>
      <c r="L1320" s="21">
        <v>10</v>
      </c>
      <c r="M1320" s="21">
        <v>10</v>
      </c>
      <c r="N1320" s="21">
        <v>12</v>
      </c>
      <c r="O1320" s="21">
        <v>13</v>
      </c>
      <c r="P1320" s="21">
        <v>17</v>
      </c>
      <c r="Q1320" s="22">
        <v>94</v>
      </c>
      <c r="R1320" s="22">
        <v>92</v>
      </c>
      <c r="S1320" s="23">
        <f t="shared" si="171"/>
        <v>2</v>
      </c>
      <c r="T1320" s="22">
        <v>10</v>
      </c>
      <c r="U1320" s="22">
        <v>6</v>
      </c>
      <c r="V1320" s="24">
        <v>0</v>
      </c>
      <c r="W1320" s="24" t="str">
        <f t="shared" si="177"/>
        <v>Calma</v>
      </c>
      <c r="X1320" s="24" t="s">
        <v>67</v>
      </c>
      <c r="Y1320" s="24">
        <f t="shared" si="176"/>
        <v>337.5</v>
      </c>
      <c r="Z1320" s="25">
        <v>0</v>
      </c>
      <c r="AA1320" s="25">
        <f t="shared" si="180"/>
        <v>0</v>
      </c>
      <c r="AB1320" s="25">
        <f t="shared" si="181"/>
        <v>0</v>
      </c>
      <c r="AC1320" s="25">
        <v>0</v>
      </c>
      <c r="AD1320" s="26">
        <v>0</v>
      </c>
      <c r="AN1320" s="98" t="s">
        <v>400</v>
      </c>
    </row>
    <row r="1321" spans="1:40">
      <c r="A1321" s="17">
        <v>43774</v>
      </c>
      <c r="B1321" s="18">
        <v>0.33333333333333298</v>
      </c>
      <c r="C1321" s="18">
        <v>0.625</v>
      </c>
      <c r="D1321" s="19">
        <v>14</v>
      </c>
      <c r="E1321" s="19">
        <v>10</v>
      </c>
      <c r="F1321" s="19">
        <v>15</v>
      </c>
      <c r="G1321" s="5">
        <f>INDEX('Carta Psicrométrica'!B$3:AO$49,MATCH(datos!F1321,'Carta Psicrométrica'!A$3:A$49,0),MATCH(datos!E1321,'Carta Psicrométrica'!B$2:AO$2,0))</f>
        <v>4</v>
      </c>
      <c r="H1321" s="20">
        <v>28</v>
      </c>
      <c r="I1321" s="20">
        <v>10</v>
      </c>
      <c r="J1321" s="6">
        <v>1026</v>
      </c>
      <c r="K1321" s="6">
        <f t="shared" si="170"/>
        <v>769.5</v>
      </c>
      <c r="L1321" s="21">
        <v>10</v>
      </c>
      <c r="M1321" s="21">
        <v>9</v>
      </c>
      <c r="N1321" s="21">
        <v>12</v>
      </c>
      <c r="O1321" s="21">
        <v>14</v>
      </c>
      <c r="P1321" s="21">
        <v>12</v>
      </c>
      <c r="Q1321" s="22">
        <v>92</v>
      </c>
      <c r="R1321" s="22">
        <v>90</v>
      </c>
      <c r="S1321" s="23">
        <f t="shared" si="171"/>
        <v>2</v>
      </c>
      <c r="T1321" s="22">
        <v>14</v>
      </c>
      <c r="U1321" s="22">
        <v>8</v>
      </c>
      <c r="V1321" s="24">
        <v>1</v>
      </c>
      <c r="W1321" s="24" t="str">
        <f t="shared" si="177"/>
        <v>Ventolina</v>
      </c>
      <c r="X1321" s="24" t="s">
        <v>49</v>
      </c>
      <c r="Y1321" s="24">
        <f t="shared" si="176"/>
        <v>247.5</v>
      </c>
      <c r="Z1321" s="25">
        <v>0</v>
      </c>
      <c r="AA1321" s="25">
        <f t="shared" si="180"/>
        <v>0</v>
      </c>
      <c r="AB1321" s="25">
        <f t="shared" si="181"/>
        <v>0</v>
      </c>
      <c r="AC1321" s="25">
        <v>0</v>
      </c>
      <c r="AD1321" s="26">
        <v>0</v>
      </c>
      <c r="AN1321" s="98" t="s">
        <v>401</v>
      </c>
    </row>
    <row r="1322" spans="1:40">
      <c r="A1322" s="17">
        <v>43775</v>
      </c>
      <c r="B1322" s="18">
        <v>0.33333333333333298</v>
      </c>
      <c r="C1322" s="18">
        <v>0.625</v>
      </c>
      <c r="D1322" s="19">
        <v>15</v>
      </c>
      <c r="E1322" s="19">
        <v>15</v>
      </c>
      <c r="F1322" s="19">
        <v>16</v>
      </c>
      <c r="G1322" s="5">
        <f>INDEX('Carta Psicrométrica'!B$3:AO$49,MATCH(datos!F1322,'Carta Psicrométrica'!A$3:A$49,0),MATCH(datos!E1322,'Carta Psicrométrica'!B$2:AO$2,0))</f>
        <v>0</v>
      </c>
      <c r="H1322" s="20">
        <v>27</v>
      </c>
      <c r="I1322" s="20">
        <v>14</v>
      </c>
      <c r="J1322" s="6">
        <v>1026</v>
      </c>
      <c r="K1322" s="6">
        <f t="shared" si="170"/>
        <v>769.5</v>
      </c>
      <c r="L1322" s="21">
        <v>11</v>
      </c>
      <c r="M1322" s="21">
        <v>11</v>
      </c>
      <c r="N1322" s="21">
        <v>12</v>
      </c>
      <c r="O1322" s="21">
        <v>14</v>
      </c>
      <c r="P1322" s="21">
        <v>17</v>
      </c>
      <c r="Q1322" s="22">
        <v>90</v>
      </c>
      <c r="R1322" s="22">
        <v>91</v>
      </c>
      <c r="S1322" s="23">
        <f t="shared" si="171"/>
        <v>1.5400000000000063</v>
      </c>
      <c r="T1322" s="22">
        <v>14</v>
      </c>
      <c r="U1322" s="22">
        <v>10</v>
      </c>
      <c r="V1322" s="24">
        <v>0</v>
      </c>
      <c r="W1322" s="24" t="str">
        <f t="shared" si="177"/>
        <v>Calma</v>
      </c>
      <c r="X1322" s="24" t="s">
        <v>60</v>
      </c>
      <c r="Y1322" s="24">
        <f t="shared" si="176"/>
        <v>292.5</v>
      </c>
      <c r="Z1322" s="25">
        <v>0.1</v>
      </c>
      <c r="AA1322" s="25">
        <f t="shared" si="180"/>
        <v>0.98425000000000007</v>
      </c>
      <c r="AB1322" s="25">
        <f t="shared" si="181"/>
        <v>2.54</v>
      </c>
      <c r="AC1322" s="25">
        <v>25</v>
      </c>
      <c r="AD1322" s="26">
        <v>7</v>
      </c>
      <c r="AE1322" s="26" t="s">
        <v>88</v>
      </c>
      <c r="AN1322" s="98" t="s">
        <v>402</v>
      </c>
    </row>
    <row r="1323" spans="1:40">
      <c r="A1323" s="17">
        <v>43776</v>
      </c>
      <c r="B1323" s="18">
        <v>0.33333333333333298</v>
      </c>
      <c r="C1323" s="18">
        <v>0.625</v>
      </c>
      <c r="D1323" s="19">
        <v>15</v>
      </c>
      <c r="E1323" s="19">
        <v>15</v>
      </c>
      <c r="F1323" s="19">
        <v>17</v>
      </c>
      <c r="G1323" s="5">
        <f>INDEX('Carta Psicrométrica'!B$3:AO$49,MATCH(datos!F1323,'Carta Psicrométrica'!A$3:A$49,0),MATCH(datos!E1323,'Carta Psicrométrica'!B$2:AO$2,0))</f>
        <v>0</v>
      </c>
      <c r="H1323" s="20">
        <v>24</v>
      </c>
      <c r="I1323" s="20">
        <v>15</v>
      </c>
      <c r="J1323" s="6">
        <v>1026</v>
      </c>
      <c r="K1323" s="6">
        <f t="shared" si="170"/>
        <v>769.5</v>
      </c>
      <c r="L1323" s="21">
        <v>14</v>
      </c>
      <c r="M1323" s="21">
        <v>12</v>
      </c>
      <c r="N1323" s="21">
        <v>14</v>
      </c>
      <c r="O1323" s="21">
        <v>15</v>
      </c>
      <c r="P1323" s="21">
        <v>17</v>
      </c>
      <c r="Q1323" s="22">
        <v>91</v>
      </c>
      <c r="R1323" s="22">
        <v>87</v>
      </c>
      <c r="S1323" s="23">
        <f t="shared" si="171"/>
        <v>4</v>
      </c>
      <c r="T1323" s="22">
        <v>19</v>
      </c>
      <c r="U1323" s="22">
        <v>13</v>
      </c>
      <c r="V1323" s="24">
        <v>2</v>
      </c>
      <c r="W1323" s="24" t="str">
        <f t="shared" si="177"/>
        <v>Brisa Suave</v>
      </c>
      <c r="X1323" s="24" t="s">
        <v>47</v>
      </c>
      <c r="Y1323" s="24">
        <f t="shared" si="176"/>
        <v>315</v>
      </c>
      <c r="Z1323" s="25">
        <v>0</v>
      </c>
      <c r="AA1323" s="25">
        <f t="shared" si="180"/>
        <v>0</v>
      </c>
      <c r="AB1323" s="25">
        <f t="shared" si="181"/>
        <v>0</v>
      </c>
      <c r="AC1323" s="25">
        <v>0</v>
      </c>
      <c r="AD1323" s="26">
        <v>8</v>
      </c>
      <c r="AE1323" s="26" t="s">
        <v>83</v>
      </c>
      <c r="AN1323" s="98" t="s">
        <v>191</v>
      </c>
    </row>
    <row r="1324" spans="1:40">
      <c r="A1324" s="17">
        <v>43777</v>
      </c>
      <c r="B1324" s="18">
        <v>0.33333333333333298</v>
      </c>
      <c r="C1324" s="18">
        <v>0.625</v>
      </c>
      <c r="D1324" s="19">
        <v>9</v>
      </c>
      <c r="E1324" s="19">
        <v>9</v>
      </c>
      <c r="F1324" s="19">
        <v>10</v>
      </c>
      <c r="G1324" s="5">
        <f>INDEX('Carta Psicrométrica'!B$3:AO$49,MATCH(datos!F1324,'Carta Psicrométrica'!A$3:A$49,0),MATCH(datos!E1324,'Carta Psicrométrica'!B$2:AO$2,0))</f>
        <v>0</v>
      </c>
      <c r="H1324" s="20">
        <v>18</v>
      </c>
      <c r="I1324" s="20">
        <v>9</v>
      </c>
      <c r="J1324" s="6">
        <v>1030</v>
      </c>
      <c r="K1324" s="6">
        <f t="shared" si="170"/>
        <v>772.5</v>
      </c>
      <c r="L1324" s="21">
        <v>13</v>
      </c>
      <c r="M1324" s="21">
        <v>13</v>
      </c>
      <c r="N1324" s="21">
        <v>15</v>
      </c>
      <c r="O1324" s="21">
        <v>16</v>
      </c>
      <c r="P1324" s="21">
        <v>18</v>
      </c>
      <c r="Q1324" s="22">
        <v>87</v>
      </c>
      <c r="R1324" s="22">
        <v>86</v>
      </c>
      <c r="S1324" s="23">
        <f t="shared" si="171"/>
        <v>1</v>
      </c>
      <c r="T1324" s="22">
        <v>15</v>
      </c>
      <c r="U1324" s="22">
        <v>11</v>
      </c>
      <c r="V1324" s="24">
        <v>5</v>
      </c>
      <c r="W1324" s="24" t="str">
        <f t="shared" si="177"/>
        <v>Brisa Fresca</v>
      </c>
      <c r="X1324" s="24" t="s">
        <v>56</v>
      </c>
      <c r="Y1324" s="24">
        <f t="shared" si="176"/>
        <v>67.5</v>
      </c>
      <c r="Z1324" s="25">
        <v>0</v>
      </c>
      <c r="AA1324" s="25">
        <f t="shared" si="180"/>
        <v>0</v>
      </c>
      <c r="AB1324" s="25">
        <f t="shared" si="181"/>
        <v>0</v>
      </c>
      <c r="AC1324" s="25">
        <v>0</v>
      </c>
      <c r="AD1324" s="26">
        <v>8</v>
      </c>
      <c r="AE1324" s="26" t="s">
        <v>108</v>
      </c>
      <c r="AN1324" s="98" t="s">
        <v>403</v>
      </c>
    </row>
    <row r="1325" spans="1:40">
      <c r="A1325" s="17">
        <v>43778</v>
      </c>
      <c r="B1325" s="18">
        <v>0.33333333333333298</v>
      </c>
      <c r="C1325" s="18">
        <v>0.625</v>
      </c>
      <c r="D1325" s="19">
        <v>9</v>
      </c>
      <c r="E1325" s="19">
        <v>9</v>
      </c>
      <c r="F1325" s="19">
        <v>10</v>
      </c>
      <c r="G1325" s="5">
        <f>INDEX('Carta Psicrométrica'!B$3:AO$49,MATCH(datos!F1325,'Carta Psicrométrica'!A$3:A$49,0),MATCH(datos!E1325,'Carta Psicrométrica'!B$2:AO$2,0))</f>
        <v>0</v>
      </c>
      <c r="H1325" s="20">
        <v>15</v>
      </c>
      <c r="I1325" s="20">
        <v>8</v>
      </c>
      <c r="J1325" s="6">
        <v>1032</v>
      </c>
      <c r="K1325" s="6">
        <f t="shared" si="170"/>
        <v>774</v>
      </c>
      <c r="L1325" s="21">
        <v>12</v>
      </c>
      <c r="M1325" s="21">
        <v>12</v>
      </c>
      <c r="N1325" s="21">
        <v>14</v>
      </c>
      <c r="O1325" s="21">
        <v>16</v>
      </c>
      <c r="P1325" s="21">
        <v>18</v>
      </c>
      <c r="Q1325" s="22">
        <v>86</v>
      </c>
      <c r="R1325" s="85">
        <v>104</v>
      </c>
      <c r="S1325" s="23">
        <f t="shared" ref="S1325" si="182">IF(AB1325=0,Q1325-R1325,Q1325-(R1325-AB1325))</f>
        <v>-18</v>
      </c>
      <c r="T1325" s="22">
        <v>18</v>
      </c>
      <c r="U1325" s="22">
        <v>8</v>
      </c>
      <c r="V1325" s="24">
        <v>1</v>
      </c>
      <c r="W1325" s="24" t="str">
        <f t="shared" si="177"/>
        <v>Ventolina</v>
      </c>
      <c r="X1325" s="24" t="s">
        <v>56</v>
      </c>
      <c r="Y1325" s="24">
        <f t="shared" si="176"/>
        <v>67.5</v>
      </c>
      <c r="Z1325" s="25">
        <v>0</v>
      </c>
      <c r="AA1325" s="25">
        <f t="shared" si="180"/>
        <v>0</v>
      </c>
      <c r="AB1325" s="25">
        <f t="shared" si="181"/>
        <v>0</v>
      </c>
      <c r="AC1325" s="25">
        <v>0</v>
      </c>
      <c r="AD1325" s="26">
        <v>1</v>
      </c>
      <c r="AE1325" s="26" t="s">
        <v>70</v>
      </c>
      <c r="AN1325" s="98" t="s">
        <v>404</v>
      </c>
    </row>
    <row r="1326" spans="1:40">
      <c r="A1326" s="17">
        <v>43779</v>
      </c>
      <c r="B1326" s="18">
        <v>0.33333333333333298</v>
      </c>
      <c r="C1326" s="18">
        <v>0.625</v>
      </c>
      <c r="D1326" s="19">
        <v>11</v>
      </c>
      <c r="E1326" s="19">
        <v>11</v>
      </c>
      <c r="F1326" s="19">
        <v>14</v>
      </c>
      <c r="G1326" s="5">
        <f>INDEX('Carta Psicrométrica'!B$3:AO$49,MATCH(datos!F1326,'Carta Psicrométrica'!A$3:A$49,0),MATCH(datos!E1326,'Carta Psicrométrica'!B$2:AO$2,0))</f>
        <v>0</v>
      </c>
      <c r="H1326" s="20">
        <v>21</v>
      </c>
      <c r="I1326" s="20">
        <v>11</v>
      </c>
      <c r="J1326" s="6">
        <v>1027</v>
      </c>
      <c r="K1326" s="6">
        <f t="shared" si="170"/>
        <v>770.25</v>
      </c>
      <c r="L1326" s="21">
        <v>11</v>
      </c>
      <c r="M1326" s="21">
        <v>10</v>
      </c>
      <c r="N1326" s="21">
        <v>13</v>
      </c>
      <c r="O1326" s="21">
        <v>14</v>
      </c>
      <c r="P1326" s="21">
        <v>16</v>
      </c>
      <c r="Q1326" s="22">
        <v>104</v>
      </c>
      <c r="R1326" s="22">
        <v>103</v>
      </c>
      <c r="S1326" s="23">
        <f t="shared" si="171"/>
        <v>1</v>
      </c>
      <c r="T1326" s="22">
        <v>13</v>
      </c>
      <c r="U1326" s="22">
        <v>11</v>
      </c>
      <c r="V1326" s="24">
        <v>0</v>
      </c>
      <c r="W1326" s="24" t="str">
        <f t="shared" si="177"/>
        <v>Calma</v>
      </c>
      <c r="X1326" s="24" t="s">
        <v>59</v>
      </c>
      <c r="Y1326" s="24">
        <f t="shared" si="176"/>
        <v>45</v>
      </c>
      <c r="Z1326" s="25">
        <v>0</v>
      </c>
      <c r="AA1326" s="25">
        <f t="shared" si="180"/>
        <v>0</v>
      </c>
      <c r="AB1326" s="25">
        <f t="shared" si="181"/>
        <v>0</v>
      </c>
      <c r="AC1326" s="25">
        <v>0</v>
      </c>
      <c r="AD1326" s="26">
        <v>3</v>
      </c>
      <c r="AE1326" s="26" t="s">
        <v>110</v>
      </c>
      <c r="AN1326" s="98" t="s">
        <v>405</v>
      </c>
    </row>
    <row r="1327" spans="1:40">
      <c r="A1327" s="17">
        <v>43780</v>
      </c>
      <c r="B1327" s="18">
        <v>0.33333333333333298</v>
      </c>
      <c r="C1327" s="18">
        <v>0.625</v>
      </c>
      <c r="D1327" s="19">
        <v>11</v>
      </c>
      <c r="E1327" s="19">
        <v>11</v>
      </c>
      <c r="F1327" s="19">
        <v>18</v>
      </c>
      <c r="G1327" s="5">
        <f>INDEX('Carta Psicrométrica'!B$3:AO$49,MATCH(datos!F1327,'Carta Psicrométrica'!A$3:A$49,0),MATCH(datos!E1327,'Carta Psicrométrica'!B$2:AO$2,0))</f>
        <v>6</v>
      </c>
      <c r="H1327" s="20">
        <v>21</v>
      </c>
      <c r="I1327" s="20">
        <v>10</v>
      </c>
      <c r="J1327" s="6">
        <v>1026</v>
      </c>
      <c r="K1327" s="6">
        <f t="shared" si="170"/>
        <v>769.5</v>
      </c>
      <c r="L1327" s="21">
        <v>12</v>
      </c>
      <c r="M1327" s="21">
        <v>13</v>
      </c>
      <c r="N1327" s="21">
        <v>15</v>
      </c>
      <c r="O1327" s="21">
        <v>15</v>
      </c>
      <c r="P1327" s="21">
        <v>17</v>
      </c>
      <c r="Q1327" s="22">
        <v>103</v>
      </c>
      <c r="R1327" s="22">
        <v>101</v>
      </c>
      <c r="S1327" s="23">
        <f t="shared" ref="S1327:S1390" si="183">IF(AB1327=0,Q1327-R1327,Q1327-(R1327-AB1327))</f>
        <v>2</v>
      </c>
      <c r="T1327" s="22">
        <v>11</v>
      </c>
      <c r="U1327" s="22">
        <v>10</v>
      </c>
      <c r="V1327" s="24">
        <v>2</v>
      </c>
      <c r="W1327" s="24" t="str">
        <f t="shared" si="177"/>
        <v>Brisa Suave</v>
      </c>
      <c r="X1327" s="24" t="s">
        <v>49</v>
      </c>
      <c r="Y1327" s="24">
        <f t="shared" si="176"/>
        <v>247.5</v>
      </c>
      <c r="Z1327" s="25">
        <v>0</v>
      </c>
      <c r="AA1327" s="25">
        <f t="shared" si="180"/>
        <v>0</v>
      </c>
      <c r="AB1327" s="25">
        <f t="shared" si="181"/>
        <v>0</v>
      </c>
      <c r="AC1327" s="25">
        <v>0</v>
      </c>
      <c r="AD1327" s="26">
        <v>1</v>
      </c>
      <c r="AE1327" s="26" t="s">
        <v>105</v>
      </c>
      <c r="AN1327" s="98" t="s">
        <v>406</v>
      </c>
    </row>
    <row r="1328" spans="1:40">
      <c r="A1328" s="17">
        <v>43781</v>
      </c>
      <c r="B1328" s="18">
        <v>0.33333333333333331</v>
      </c>
      <c r="C1328" s="18">
        <v>0.625</v>
      </c>
      <c r="D1328" s="19">
        <v>3</v>
      </c>
      <c r="E1328" s="19">
        <v>1</v>
      </c>
      <c r="F1328" s="19">
        <v>4</v>
      </c>
      <c r="G1328" s="5">
        <f>INDEX('Carta Psicrométrica'!B$3:AO$49,MATCH(datos!F1328,'Carta Psicrométrica'!A$3:A$49,0),MATCH(datos!E1328,'Carta Psicrométrica'!B$2:AO$2,0))</f>
        <v>83</v>
      </c>
      <c r="H1328" s="20">
        <v>21</v>
      </c>
      <c r="I1328" s="20">
        <v>2</v>
      </c>
      <c r="J1328" s="6">
        <v>1034</v>
      </c>
      <c r="K1328" s="6">
        <f t="shared" si="170"/>
        <v>775.5</v>
      </c>
      <c r="L1328" s="21">
        <v>10</v>
      </c>
      <c r="M1328" s="21">
        <v>11</v>
      </c>
      <c r="N1328" s="21">
        <v>13</v>
      </c>
      <c r="O1328" s="21">
        <v>15</v>
      </c>
      <c r="P1328" s="21">
        <v>16</v>
      </c>
      <c r="Q1328" s="22">
        <v>101</v>
      </c>
      <c r="R1328" s="85">
        <v>93</v>
      </c>
      <c r="S1328" s="23">
        <f t="shared" si="183"/>
        <v>8</v>
      </c>
      <c r="T1328" s="22">
        <v>11</v>
      </c>
      <c r="U1328" s="22">
        <v>4</v>
      </c>
      <c r="V1328" s="24">
        <v>1</v>
      </c>
      <c r="W1328" s="24" t="str">
        <f t="shared" si="177"/>
        <v>Ventolina</v>
      </c>
      <c r="X1328" s="24" t="s">
        <v>59</v>
      </c>
      <c r="Y1328" s="24">
        <f t="shared" si="176"/>
        <v>45</v>
      </c>
      <c r="Z1328" s="25">
        <v>0</v>
      </c>
      <c r="AA1328" s="25">
        <f t="shared" si="180"/>
        <v>0</v>
      </c>
      <c r="AB1328" s="25">
        <f t="shared" si="181"/>
        <v>0</v>
      </c>
      <c r="AC1328" s="25">
        <v>0</v>
      </c>
      <c r="AD1328" s="26">
        <v>8</v>
      </c>
      <c r="AE1328" s="26" t="s">
        <v>112</v>
      </c>
      <c r="AN1328" s="98" t="s">
        <v>407</v>
      </c>
    </row>
    <row r="1329" spans="1:40">
      <c r="A1329" s="17">
        <v>43782</v>
      </c>
      <c r="B1329" s="18">
        <v>0.33333333333333298</v>
      </c>
      <c r="C1329" s="18">
        <v>0.625</v>
      </c>
      <c r="D1329" s="19">
        <v>5</v>
      </c>
      <c r="E1329" s="107">
        <v>4</v>
      </c>
      <c r="F1329" s="107">
        <v>6</v>
      </c>
      <c r="G1329" s="5">
        <f>INDEX('Carta Psicrométrica'!B$3:AO$49,MATCH(datos!F1329,'Carta Psicrométrica'!A$3:A$49,0),MATCH(datos!E1329,'Carta Psicrométrica'!B$2:AO$2,0))</f>
        <v>41</v>
      </c>
      <c r="H1329" s="20">
        <v>5</v>
      </c>
      <c r="I1329" s="20">
        <v>5</v>
      </c>
      <c r="J1329" s="6">
        <v>1034</v>
      </c>
      <c r="K1329" s="6">
        <f t="shared" si="170"/>
        <v>775.5</v>
      </c>
      <c r="L1329" s="21">
        <v>9</v>
      </c>
      <c r="M1329" s="21">
        <v>10</v>
      </c>
      <c r="N1329" s="21">
        <v>12</v>
      </c>
      <c r="O1329" s="21">
        <v>14</v>
      </c>
      <c r="P1329" s="21">
        <v>16</v>
      </c>
      <c r="Q1329" s="22">
        <v>101</v>
      </c>
      <c r="R1329" s="22">
        <v>96</v>
      </c>
      <c r="S1329" s="23">
        <f t="shared" si="183"/>
        <v>5</v>
      </c>
      <c r="T1329" s="22">
        <v>12</v>
      </c>
      <c r="U1329" s="22">
        <v>12</v>
      </c>
      <c r="V1329" s="24">
        <v>1</v>
      </c>
      <c r="W1329" s="24" t="str">
        <f t="shared" si="177"/>
        <v>Ventolina</v>
      </c>
      <c r="X1329" s="24" t="s">
        <v>56</v>
      </c>
      <c r="Y1329" s="24">
        <f t="shared" si="176"/>
        <v>67.5</v>
      </c>
      <c r="Z1329" s="25">
        <v>0</v>
      </c>
      <c r="AA1329" s="25">
        <f t="shared" si="180"/>
        <v>0</v>
      </c>
      <c r="AB1329" s="25">
        <f t="shared" si="181"/>
        <v>0</v>
      </c>
      <c r="AC1329" s="25">
        <v>0</v>
      </c>
      <c r="AD1329" s="26">
        <v>4</v>
      </c>
      <c r="AE1329" s="26" t="s">
        <v>76</v>
      </c>
      <c r="AN1329" s="98" t="s">
        <v>408</v>
      </c>
    </row>
    <row r="1330" spans="1:40">
      <c r="A1330" s="17">
        <v>43783</v>
      </c>
      <c r="B1330" s="18">
        <v>0.33333333333333298</v>
      </c>
      <c r="C1330" s="18">
        <v>0.625</v>
      </c>
      <c r="D1330" s="19">
        <v>9</v>
      </c>
      <c r="E1330" s="19">
        <v>8</v>
      </c>
      <c r="F1330" s="19">
        <v>9</v>
      </c>
      <c r="G1330" s="5">
        <f>INDEX('Carta Psicrométrica'!B$3:AO$49,MATCH(datos!F1330,'Carta Psicrométrica'!A$3:A$49,0),MATCH(datos!E1330,'Carta Psicrométrica'!B$2:AO$2,0))</f>
        <v>1</v>
      </c>
      <c r="H1330" s="20">
        <v>13</v>
      </c>
      <c r="I1330" s="20">
        <v>9</v>
      </c>
      <c r="J1330" s="6">
        <v>1033</v>
      </c>
      <c r="K1330" s="6">
        <f t="shared" si="170"/>
        <v>774.75</v>
      </c>
      <c r="L1330" s="21">
        <v>8</v>
      </c>
      <c r="M1330" s="21">
        <v>9</v>
      </c>
      <c r="N1330" s="21">
        <v>11</v>
      </c>
      <c r="O1330" s="21">
        <v>14</v>
      </c>
      <c r="P1330" s="21">
        <v>17</v>
      </c>
      <c r="Q1330" s="22">
        <v>96</v>
      </c>
      <c r="R1330" s="22">
        <v>95</v>
      </c>
      <c r="S1330" s="23">
        <f t="shared" si="183"/>
        <v>1</v>
      </c>
      <c r="T1330" s="22">
        <v>14</v>
      </c>
      <c r="U1330" s="22">
        <v>3</v>
      </c>
      <c r="V1330" s="24">
        <v>0</v>
      </c>
      <c r="W1330" s="24" t="str">
        <f t="shared" si="177"/>
        <v>Calma</v>
      </c>
      <c r="X1330" s="24" t="s">
        <v>58</v>
      </c>
      <c r="Y1330" s="24">
        <f t="shared" si="176"/>
        <v>270</v>
      </c>
      <c r="Z1330" s="25">
        <v>0</v>
      </c>
      <c r="AA1330" s="25">
        <f t="shared" si="180"/>
        <v>0</v>
      </c>
      <c r="AB1330" s="25">
        <f t="shared" si="181"/>
        <v>0</v>
      </c>
      <c r="AC1330" s="25">
        <v>0</v>
      </c>
      <c r="AD1330" s="26">
        <v>1</v>
      </c>
      <c r="AE1330" s="26" t="s">
        <v>102</v>
      </c>
      <c r="AN1330" s="98" t="s">
        <v>409</v>
      </c>
    </row>
    <row r="1331" spans="1:40">
      <c r="A1331" s="17">
        <v>43784</v>
      </c>
      <c r="B1331" s="18">
        <v>0.33333333333333298</v>
      </c>
      <c r="C1331" s="18">
        <v>0.625</v>
      </c>
      <c r="D1331" s="19">
        <v>7</v>
      </c>
      <c r="E1331" s="19">
        <v>6</v>
      </c>
      <c r="F1331" s="19">
        <v>8</v>
      </c>
      <c r="G1331" s="5">
        <f>INDEX('Carta Psicrométrica'!B$3:AO$49,MATCH(datos!F1331,'Carta Psicrométrica'!A$3:A$49,0),MATCH(datos!E1331,'Carta Psicrométrica'!B$2:AO$2,0))</f>
        <v>21</v>
      </c>
      <c r="H1331" s="20">
        <v>18</v>
      </c>
      <c r="I1331" s="20">
        <v>4</v>
      </c>
      <c r="J1331" s="6">
        <v>1034</v>
      </c>
      <c r="K1331" s="6">
        <f t="shared" si="170"/>
        <v>775.5</v>
      </c>
      <c r="L1331" s="21">
        <v>7</v>
      </c>
      <c r="M1331" s="21">
        <v>8</v>
      </c>
      <c r="N1331" s="21">
        <v>11</v>
      </c>
      <c r="O1331" s="21">
        <v>13</v>
      </c>
      <c r="P1331" s="21">
        <v>16</v>
      </c>
      <c r="Q1331" s="22">
        <v>95</v>
      </c>
      <c r="R1331" s="22">
        <v>94</v>
      </c>
      <c r="S1331" s="23">
        <f t="shared" si="183"/>
        <v>1</v>
      </c>
      <c r="T1331" s="22">
        <v>9</v>
      </c>
      <c r="U1331" s="22">
        <v>3</v>
      </c>
      <c r="V1331" s="24">
        <v>0</v>
      </c>
      <c r="W1331" s="24" t="str">
        <f t="shared" si="177"/>
        <v>Calma</v>
      </c>
      <c r="X1331" s="24" t="s">
        <v>56</v>
      </c>
      <c r="Y1331" s="24">
        <f t="shared" si="176"/>
        <v>67.5</v>
      </c>
      <c r="Z1331" s="25">
        <v>0</v>
      </c>
      <c r="AA1331" s="25">
        <f t="shared" si="180"/>
        <v>0</v>
      </c>
      <c r="AB1331" s="25">
        <f t="shared" si="181"/>
        <v>0</v>
      </c>
      <c r="AC1331" s="25">
        <v>0</v>
      </c>
      <c r="AD1331" s="26">
        <v>0</v>
      </c>
      <c r="AN1331" s="98" t="s">
        <v>386</v>
      </c>
    </row>
    <row r="1332" spans="1:40">
      <c r="A1332" s="17">
        <v>43785</v>
      </c>
      <c r="B1332" s="18">
        <v>0.33333333333333298</v>
      </c>
      <c r="C1332" s="18">
        <v>0.625</v>
      </c>
      <c r="D1332" s="19">
        <v>9</v>
      </c>
      <c r="E1332" s="19">
        <v>6</v>
      </c>
      <c r="F1332" s="19">
        <v>9</v>
      </c>
      <c r="G1332" s="5">
        <f>INDEX('Carta Psicrométrica'!B$3:AO$49,MATCH(datos!F1332,'Carta Psicrométrica'!A$3:A$49,0),MATCH(datos!E1332,'Carta Psicrométrica'!B$2:AO$2,0))</f>
        <v>24</v>
      </c>
      <c r="H1332" s="20">
        <v>17</v>
      </c>
      <c r="I1332" s="20">
        <v>5</v>
      </c>
      <c r="J1332" s="6">
        <v>1034</v>
      </c>
      <c r="K1332" s="6">
        <f t="shared" si="170"/>
        <v>775.5</v>
      </c>
      <c r="L1332" s="21">
        <v>17</v>
      </c>
      <c r="M1332" s="21">
        <v>7</v>
      </c>
      <c r="N1332" s="21">
        <v>10</v>
      </c>
      <c r="O1332" s="21">
        <v>13</v>
      </c>
      <c r="P1332" s="21">
        <v>12</v>
      </c>
      <c r="Q1332" s="22">
        <v>108</v>
      </c>
      <c r="R1332" s="22">
        <v>105</v>
      </c>
      <c r="S1332" s="23">
        <f t="shared" si="183"/>
        <v>3</v>
      </c>
      <c r="T1332" s="22">
        <v>20</v>
      </c>
      <c r="U1332" s="22">
        <v>7</v>
      </c>
      <c r="V1332" s="24">
        <v>0</v>
      </c>
      <c r="W1332" s="24" t="str">
        <f t="shared" si="177"/>
        <v>Calma</v>
      </c>
      <c r="X1332" s="24" t="s">
        <v>56</v>
      </c>
      <c r="Y1332" s="24">
        <f t="shared" si="176"/>
        <v>67.5</v>
      </c>
      <c r="Z1332" s="25">
        <v>0</v>
      </c>
      <c r="AA1332" s="25">
        <f t="shared" si="180"/>
        <v>0</v>
      </c>
      <c r="AB1332" s="25">
        <f t="shared" si="181"/>
        <v>0</v>
      </c>
      <c r="AC1332" s="25">
        <v>0</v>
      </c>
      <c r="AD1332" s="26">
        <v>6</v>
      </c>
      <c r="AE1332" s="26" t="s">
        <v>97</v>
      </c>
      <c r="AN1332" s="98" t="s">
        <v>410</v>
      </c>
    </row>
    <row r="1333" spans="1:40">
      <c r="A1333" s="17">
        <v>43786</v>
      </c>
      <c r="B1333" s="18">
        <v>0.33333333333333298</v>
      </c>
      <c r="C1333" s="18">
        <v>0.625</v>
      </c>
      <c r="D1333" s="19">
        <v>3</v>
      </c>
      <c r="E1333" s="19">
        <v>6</v>
      </c>
      <c r="F1333" s="19">
        <v>9</v>
      </c>
      <c r="G1333" s="5">
        <f>INDEX('Carta Psicrométrica'!B$3:AO$49,MATCH(datos!F1333,'Carta Psicrométrica'!A$3:A$49,0),MATCH(datos!E1333,'Carta Psicrométrica'!B$2:AO$2,0))</f>
        <v>24</v>
      </c>
      <c r="H1333" s="20">
        <v>19</v>
      </c>
      <c r="I1333" s="20">
        <v>6</v>
      </c>
      <c r="J1333" s="6">
        <v>1030</v>
      </c>
      <c r="K1333" s="6">
        <f t="shared" si="170"/>
        <v>772.5</v>
      </c>
      <c r="L1333" s="21">
        <v>8</v>
      </c>
      <c r="M1333" s="21">
        <v>8</v>
      </c>
      <c r="N1333" s="21">
        <v>10</v>
      </c>
      <c r="O1333" s="21">
        <v>12</v>
      </c>
      <c r="P1333" s="21">
        <v>16</v>
      </c>
      <c r="Q1333" s="22">
        <v>105</v>
      </c>
      <c r="R1333" s="22">
        <v>101</v>
      </c>
      <c r="S1333" s="23">
        <f t="shared" si="183"/>
        <v>4</v>
      </c>
      <c r="T1333" s="22">
        <v>10</v>
      </c>
      <c r="U1333" s="22">
        <v>6</v>
      </c>
      <c r="V1333" s="24">
        <v>0</v>
      </c>
      <c r="W1333" s="24" t="str">
        <f t="shared" si="177"/>
        <v>Calma</v>
      </c>
      <c r="X1333" s="24" t="s">
        <v>56</v>
      </c>
      <c r="Y1333" s="24">
        <f t="shared" si="176"/>
        <v>67.5</v>
      </c>
      <c r="Z1333" s="25">
        <v>0</v>
      </c>
      <c r="AA1333" s="25">
        <f t="shared" si="180"/>
        <v>0</v>
      </c>
      <c r="AB1333" s="25">
        <f t="shared" si="181"/>
        <v>0</v>
      </c>
      <c r="AC1333" s="25">
        <v>0</v>
      </c>
      <c r="AD1333" s="26">
        <v>6</v>
      </c>
      <c r="AE1333" s="26" t="s">
        <v>96</v>
      </c>
      <c r="AN1333" s="98" t="s">
        <v>386</v>
      </c>
    </row>
    <row r="1334" spans="1:40">
      <c r="A1334" s="17">
        <v>43787</v>
      </c>
      <c r="B1334" s="18">
        <v>0.33333333333333298</v>
      </c>
      <c r="C1334" s="18">
        <v>0.625</v>
      </c>
      <c r="D1334" s="19">
        <v>7</v>
      </c>
      <c r="E1334" s="19">
        <v>6</v>
      </c>
      <c r="F1334" s="19">
        <v>8</v>
      </c>
      <c r="G1334" s="5">
        <f>INDEX('Carta Psicrométrica'!B$3:AO$49,MATCH(datos!F1334,'Carta Psicrométrica'!A$3:A$49,0),MATCH(datos!E1334,'Carta Psicrométrica'!B$2:AO$2,0))</f>
        <v>21</v>
      </c>
      <c r="H1334" s="20">
        <v>19</v>
      </c>
      <c r="I1334" s="20">
        <v>4</v>
      </c>
      <c r="J1334" s="6">
        <v>1028</v>
      </c>
      <c r="K1334" s="6">
        <f t="shared" si="170"/>
        <v>771</v>
      </c>
      <c r="L1334" s="21">
        <v>8</v>
      </c>
      <c r="M1334" s="21">
        <v>8</v>
      </c>
      <c r="N1334" s="21">
        <v>11</v>
      </c>
      <c r="O1334" s="21">
        <v>12</v>
      </c>
      <c r="P1334" s="21">
        <v>16</v>
      </c>
      <c r="Q1334" s="22">
        <v>101</v>
      </c>
      <c r="R1334" s="22">
        <v>101</v>
      </c>
      <c r="S1334" s="23">
        <f t="shared" si="183"/>
        <v>0</v>
      </c>
      <c r="T1334" s="22">
        <v>11</v>
      </c>
      <c r="U1334" s="22">
        <v>6</v>
      </c>
      <c r="V1334" s="24">
        <v>0</v>
      </c>
      <c r="W1334" s="24" t="str">
        <f t="shared" si="177"/>
        <v>Calma</v>
      </c>
      <c r="X1334" s="87"/>
      <c r="Y1334" s="24" t="str">
        <f t="shared" si="176"/>
        <v>N/A</v>
      </c>
      <c r="Z1334" s="25">
        <v>0</v>
      </c>
      <c r="AA1334" s="25">
        <f t="shared" si="180"/>
        <v>0</v>
      </c>
      <c r="AB1334" s="25">
        <f t="shared" si="181"/>
        <v>0</v>
      </c>
      <c r="AC1334" s="25">
        <v>0</v>
      </c>
      <c r="AD1334" s="26">
        <v>0</v>
      </c>
      <c r="AN1334" s="98" t="s">
        <v>386</v>
      </c>
    </row>
    <row r="1335" spans="1:40">
      <c r="A1335" s="17">
        <v>43788</v>
      </c>
      <c r="B1335" s="18">
        <v>0.33333333333333298</v>
      </c>
      <c r="C1335" s="18">
        <v>0.625</v>
      </c>
      <c r="D1335" s="19">
        <v>10</v>
      </c>
      <c r="E1335" s="19">
        <v>8</v>
      </c>
      <c r="F1335" s="19">
        <v>10</v>
      </c>
      <c r="G1335" s="5">
        <f>INDEX('Carta Psicrométrica'!B$3:AO$49,MATCH(datos!F1335,'Carta Psicrométrica'!A$3:A$49,0),MATCH(datos!E1335,'Carta Psicrométrica'!B$2:AO$2,0))</f>
        <v>5</v>
      </c>
      <c r="H1335" s="20">
        <v>19</v>
      </c>
      <c r="I1335" s="20">
        <v>9</v>
      </c>
      <c r="J1335" s="6">
        <v>1026</v>
      </c>
      <c r="K1335" s="6">
        <f t="shared" si="170"/>
        <v>769.5</v>
      </c>
      <c r="L1335" s="21">
        <v>8</v>
      </c>
      <c r="M1335" s="21">
        <v>8</v>
      </c>
      <c r="N1335" s="21">
        <v>10</v>
      </c>
      <c r="O1335" s="21">
        <v>12</v>
      </c>
      <c r="P1335" s="21">
        <v>16</v>
      </c>
      <c r="Q1335" s="22">
        <v>101</v>
      </c>
      <c r="R1335" s="22">
        <v>98</v>
      </c>
      <c r="S1335" s="23">
        <f t="shared" si="183"/>
        <v>3</v>
      </c>
      <c r="T1335" s="22">
        <v>6</v>
      </c>
      <c r="U1335" s="22">
        <v>9</v>
      </c>
      <c r="V1335" s="24">
        <v>0</v>
      </c>
      <c r="W1335" s="24" t="str">
        <f t="shared" si="177"/>
        <v>Calma</v>
      </c>
      <c r="X1335" s="87"/>
      <c r="Y1335" s="24" t="str">
        <f t="shared" si="176"/>
        <v>N/A</v>
      </c>
      <c r="Z1335" s="25">
        <v>0</v>
      </c>
      <c r="AA1335" s="25">
        <f t="shared" si="180"/>
        <v>0</v>
      </c>
      <c r="AB1335" s="25">
        <f t="shared" si="181"/>
        <v>0</v>
      </c>
      <c r="AC1335" s="25">
        <v>0</v>
      </c>
      <c r="AD1335" s="26">
        <v>1</v>
      </c>
      <c r="AE1335" s="26" t="s">
        <v>102</v>
      </c>
      <c r="AN1335" s="98" t="s">
        <v>411</v>
      </c>
    </row>
    <row r="1336" spans="1:40">
      <c r="A1336" s="17">
        <v>43789</v>
      </c>
      <c r="B1336" s="18">
        <v>0.33333333333333298</v>
      </c>
      <c r="C1336" s="18">
        <v>0.625</v>
      </c>
      <c r="D1336" s="19">
        <v>13</v>
      </c>
      <c r="E1336" s="19">
        <v>15</v>
      </c>
      <c r="F1336" s="19">
        <v>15</v>
      </c>
      <c r="G1336" s="5">
        <f>INDEX('Carta Psicrométrica'!B$3:AO$49,MATCH(datos!F1336,'Carta Psicrométrica'!A$3:A$49,0),MATCH(datos!E1336,'Carta Psicrométrica'!B$2:AO$2,0))</f>
        <v>0</v>
      </c>
      <c r="H1336" s="20">
        <v>24</v>
      </c>
      <c r="I1336" s="20">
        <v>9</v>
      </c>
      <c r="J1336" s="6">
        <v>1026</v>
      </c>
      <c r="K1336" s="6">
        <f t="shared" si="170"/>
        <v>769.5</v>
      </c>
      <c r="L1336" s="21">
        <v>12</v>
      </c>
      <c r="M1336" s="21">
        <v>10</v>
      </c>
      <c r="N1336" s="21">
        <v>11</v>
      </c>
      <c r="O1336" s="21">
        <v>12</v>
      </c>
      <c r="P1336" s="21">
        <v>15</v>
      </c>
      <c r="Q1336" s="22">
        <v>98</v>
      </c>
      <c r="R1336" s="22">
        <v>94</v>
      </c>
      <c r="S1336" s="23">
        <f t="shared" si="183"/>
        <v>4</v>
      </c>
      <c r="T1336" s="22">
        <v>24</v>
      </c>
      <c r="U1336" s="22">
        <v>11</v>
      </c>
      <c r="V1336" s="24">
        <v>0</v>
      </c>
      <c r="W1336" s="24" t="str">
        <f t="shared" si="177"/>
        <v>Calma</v>
      </c>
      <c r="X1336" s="24" t="s">
        <v>60</v>
      </c>
      <c r="Y1336" s="24">
        <f t="shared" si="176"/>
        <v>292.5</v>
      </c>
      <c r="Z1336" s="25">
        <v>0</v>
      </c>
      <c r="AA1336" s="25">
        <f t="shared" si="180"/>
        <v>0</v>
      </c>
      <c r="AB1336" s="25">
        <f t="shared" si="181"/>
        <v>0</v>
      </c>
      <c r="AC1336" s="25">
        <v>0</v>
      </c>
      <c r="AD1336" s="26">
        <v>5</v>
      </c>
      <c r="AE1336" s="26" t="s">
        <v>93</v>
      </c>
      <c r="AN1336" s="98" t="s">
        <v>411</v>
      </c>
    </row>
    <row r="1337" spans="1:40">
      <c r="A1337" s="17">
        <v>43790</v>
      </c>
      <c r="B1337" s="18">
        <v>0.33333333333333298</v>
      </c>
      <c r="C1337" s="18">
        <v>0.625</v>
      </c>
      <c r="D1337" s="19">
        <v>9</v>
      </c>
      <c r="E1337" s="19">
        <v>10</v>
      </c>
      <c r="F1337" s="19">
        <v>11</v>
      </c>
      <c r="G1337" s="5">
        <f>INDEX('Carta Psicrométrica'!B$3:AO$49,MATCH(datos!F1337,'Carta Psicrométrica'!A$3:A$49,0),MATCH(datos!E1337,'Carta Psicrométrica'!B$2:AO$2,0))</f>
        <v>0</v>
      </c>
      <c r="H1337" s="20">
        <v>22</v>
      </c>
      <c r="I1337" s="20">
        <v>9</v>
      </c>
      <c r="J1337" s="6">
        <v>1020</v>
      </c>
      <c r="K1337" s="6">
        <f t="shared" si="170"/>
        <v>765</v>
      </c>
      <c r="L1337" s="21">
        <v>10</v>
      </c>
      <c r="M1337" s="21">
        <v>10</v>
      </c>
      <c r="N1337" s="21">
        <v>13</v>
      </c>
      <c r="O1337" s="21">
        <v>13</v>
      </c>
      <c r="P1337" s="21">
        <v>15</v>
      </c>
      <c r="Q1337" s="22">
        <v>94</v>
      </c>
      <c r="R1337" s="22">
        <v>103</v>
      </c>
      <c r="S1337" s="23">
        <f t="shared" si="183"/>
        <v>-8.7459999999999951</v>
      </c>
      <c r="T1337" s="22">
        <v>11</v>
      </c>
      <c r="U1337" s="22">
        <v>10</v>
      </c>
      <c r="V1337" s="24">
        <v>1</v>
      </c>
      <c r="W1337" s="24" t="str">
        <f t="shared" si="177"/>
        <v>Ventolina</v>
      </c>
      <c r="X1337" s="24" t="s">
        <v>58</v>
      </c>
      <c r="Y1337" s="24">
        <f t="shared" si="176"/>
        <v>270</v>
      </c>
      <c r="Z1337" s="25">
        <v>0.01</v>
      </c>
      <c r="AA1337" s="25">
        <f t="shared" si="180"/>
        <v>9.8425000000000006E-3</v>
      </c>
      <c r="AB1337" s="25">
        <f t="shared" si="181"/>
        <v>0.254</v>
      </c>
      <c r="AC1337" s="25">
        <v>0.25</v>
      </c>
      <c r="AD1337" s="26">
        <v>2</v>
      </c>
      <c r="AE1337" s="26" t="s">
        <v>97</v>
      </c>
      <c r="AN1337" s="98" t="s">
        <v>154</v>
      </c>
    </row>
    <row r="1338" spans="1:40">
      <c r="A1338" s="17">
        <v>43791</v>
      </c>
      <c r="B1338" s="18">
        <v>0.33333333333333298</v>
      </c>
      <c r="C1338" s="18">
        <v>0.625</v>
      </c>
      <c r="D1338" s="19">
        <v>10</v>
      </c>
      <c r="E1338" s="19">
        <v>10</v>
      </c>
      <c r="F1338" s="19">
        <v>10</v>
      </c>
      <c r="G1338" s="5">
        <f>INDEX('Carta Psicrométrica'!B$3:AO$49,MATCH(datos!F1338,'Carta Psicrométrica'!A$3:A$49,0),MATCH(datos!E1338,'Carta Psicrométrica'!B$2:AO$2,0))</f>
        <v>0</v>
      </c>
      <c r="H1338" s="20">
        <v>20</v>
      </c>
      <c r="I1338" s="20">
        <v>9</v>
      </c>
      <c r="J1338" s="6">
        <v>1022</v>
      </c>
      <c r="K1338" s="6">
        <f t="shared" si="170"/>
        <v>766.5</v>
      </c>
      <c r="L1338" s="21">
        <v>10</v>
      </c>
      <c r="M1338" s="21">
        <v>10</v>
      </c>
      <c r="N1338" s="21">
        <v>12</v>
      </c>
      <c r="O1338" s="21">
        <v>13</v>
      </c>
      <c r="P1338" s="21">
        <v>13</v>
      </c>
      <c r="Q1338" s="22">
        <v>103</v>
      </c>
      <c r="R1338" s="22">
        <v>106</v>
      </c>
      <c r="S1338" s="23">
        <f t="shared" si="183"/>
        <v>2.3340000000000032</v>
      </c>
      <c r="T1338" s="22">
        <v>14</v>
      </c>
      <c r="U1338" s="22">
        <v>9</v>
      </c>
      <c r="V1338" s="24">
        <v>0</v>
      </c>
      <c r="W1338" s="24" t="str">
        <f t="shared" si="177"/>
        <v>Calma</v>
      </c>
      <c r="X1338" s="24" t="s">
        <v>60</v>
      </c>
      <c r="Y1338" s="24">
        <f t="shared" si="176"/>
        <v>292.5</v>
      </c>
      <c r="Z1338" s="25">
        <v>0.21</v>
      </c>
      <c r="AA1338" s="25">
        <f t="shared" si="180"/>
        <v>0.21259800000000004</v>
      </c>
      <c r="AB1338" s="25">
        <f t="shared" si="181"/>
        <v>5.3339999999999996</v>
      </c>
      <c r="AC1338" s="25">
        <v>5.4</v>
      </c>
      <c r="AD1338" s="26">
        <v>7</v>
      </c>
      <c r="AE1338" s="26" t="s">
        <v>83</v>
      </c>
      <c r="AN1338" s="98" t="s">
        <v>412</v>
      </c>
    </row>
    <row r="1339" spans="1:40">
      <c r="A1339" s="17">
        <v>43792</v>
      </c>
      <c r="B1339" s="18">
        <v>0.33333333333333298</v>
      </c>
      <c r="C1339" s="18">
        <v>0.625</v>
      </c>
      <c r="D1339" s="19">
        <v>14</v>
      </c>
      <c r="E1339" s="19">
        <v>5</v>
      </c>
      <c r="F1339" s="19">
        <v>6</v>
      </c>
      <c r="G1339" s="5">
        <f>INDEX('Carta Psicrométrica'!B$3:AO$49,MATCH(datos!F1339,'Carta Psicrométrica'!A$3:A$49,0),MATCH(datos!E1339,'Carta Psicrométrica'!B$2:AO$2,0))</f>
        <v>27</v>
      </c>
      <c r="H1339" s="20">
        <v>14</v>
      </c>
      <c r="I1339" s="20">
        <v>5</v>
      </c>
      <c r="J1339" s="83"/>
      <c r="K1339" s="83">
        <f t="shared" si="170"/>
        <v>0</v>
      </c>
      <c r="L1339" s="21">
        <v>9</v>
      </c>
      <c r="M1339" s="21">
        <v>9</v>
      </c>
      <c r="N1339" s="21">
        <v>12</v>
      </c>
      <c r="O1339" s="21">
        <v>13</v>
      </c>
      <c r="P1339" s="21">
        <v>15</v>
      </c>
      <c r="Q1339" s="22">
        <v>106</v>
      </c>
      <c r="R1339" s="22">
        <v>106</v>
      </c>
      <c r="S1339" s="23">
        <f t="shared" si="183"/>
        <v>0</v>
      </c>
      <c r="T1339" s="22">
        <v>10</v>
      </c>
      <c r="U1339" s="22">
        <v>5</v>
      </c>
      <c r="V1339" s="24">
        <v>4</v>
      </c>
      <c r="W1339" s="24" t="str">
        <f t="shared" si="177"/>
        <v>Brisa Moderada</v>
      </c>
      <c r="X1339" s="24" t="s">
        <v>58</v>
      </c>
      <c r="Y1339" s="24">
        <f t="shared" si="176"/>
        <v>270</v>
      </c>
      <c r="Z1339" s="25">
        <v>0</v>
      </c>
      <c r="AA1339" s="25">
        <f t="shared" si="180"/>
        <v>0</v>
      </c>
      <c r="AB1339" s="25">
        <f t="shared" si="181"/>
        <v>0</v>
      </c>
      <c r="AC1339" s="25">
        <v>0</v>
      </c>
      <c r="AD1339" s="26">
        <v>0</v>
      </c>
      <c r="AN1339" s="98" t="s">
        <v>413</v>
      </c>
    </row>
    <row r="1340" spans="1:40">
      <c r="A1340" s="17">
        <v>43793</v>
      </c>
      <c r="B1340" s="18">
        <v>0.33333333333333298</v>
      </c>
      <c r="C1340" s="18">
        <v>0.625</v>
      </c>
      <c r="D1340" s="19">
        <v>7</v>
      </c>
      <c r="E1340" s="19">
        <v>6</v>
      </c>
      <c r="F1340" s="19">
        <v>7</v>
      </c>
      <c r="G1340" s="5">
        <f>INDEX('Carta Psicrométrica'!B$3:AO$49,MATCH(datos!F1340,'Carta Psicrométrica'!A$3:A$49,0),MATCH(datos!E1340,'Carta Psicrométrica'!B$2:AO$2,0))</f>
        <v>7</v>
      </c>
      <c r="H1340" s="20">
        <v>14</v>
      </c>
      <c r="I1340" s="20">
        <v>4</v>
      </c>
      <c r="J1340" s="6">
        <v>1030</v>
      </c>
      <c r="K1340" s="6">
        <f t="shared" ref="K1340:K1403" si="184">J1340*0.75</f>
        <v>772.5</v>
      </c>
      <c r="L1340" s="21">
        <v>7</v>
      </c>
      <c r="M1340" s="21">
        <v>7</v>
      </c>
      <c r="N1340" s="21">
        <v>11</v>
      </c>
      <c r="O1340" s="21">
        <v>12</v>
      </c>
      <c r="P1340" s="21">
        <v>15</v>
      </c>
      <c r="Q1340" s="22">
        <v>106</v>
      </c>
      <c r="R1340" s="22">
        <v>104</v>
      </c>
      <c r="S1340" s="23">
        <f t="shared" si="183"/>
        <v>2</v>
      </c>
      <c r="T1340" s="22">
        <v>10</v>
      </c>
      <c r="U1340" s="22">
        <v>5</v>
      </c>
      <c r="V1340" s="24">
        <v>0</v>
      </c>
      <c r="W1340" s="24" t="str">
        <f t="shared" si="177"/>
        <v>Calma</v>
      </c>
      <c r="X1340" s="24" t="s">
        <v>60</v>
      </c>
      <c r="Y1340" s="24">
        <f t="shared" si="176"/>
        <v>292.5</v>
      </c>
      <c r="Z1340" s="25">
        <v>0</v>
      </c>
      <c r="AA1340" s="25">
        <f t="shared" si="180"/>
        <v>0</v>
      </c>
      <c r="AB1340" s="25">
        <f t="shared" si="181"/>
        <v>0</v>
      </c>
      <c r="AC1340" s="25">
        <v>0</v>
      </c>
      <c r="AD1340" s="26">
        <v>6</v>
      </c>
      <c r="AE1340" s="26" t="s">
        <v>110</v>
      </c>
      <c r="AN1340" s="98" t="s">
        <v>414</v>
      </c>
    </row>
    <row r="1341" spans="1:40">
      <c r="A1341" s="17">
        <v>43794</v>
      </c>
      <c r="B1341" s="18">
        <v>0.33333333333333298</v>
      </c>
      <c r="C1341" s="18">
        <v>0.625</v>
      </c>
      <c r="D1341" s="19">
        <v>11</v>
      </c>
      <c r="E1341" s="19">
        <v>9</v>
      </c>
      <c r="F1341" s="19">
        <v>11</v>
      </c>
      <c r="G1341" s="5">
        <f>INDEX('Carta Psicrométrica'!B$3:AO$49,MATCH(datos!F1341,'Carta Psicrométrica'!A$3:A$49,0),MATCH(datos!E1341,'Carta Psicrométrica'!B$2:AO$2,0))</f>
        <v>0</v>
      </c>
      <c r="H1341" s="20">
        <v>11</v>
      </c>
      <c r="I1341" s="108">
        <v>-2</v>
      </c>
      <c r="J1341" s="6">
        <v>1026</v>
      </c>
      <c r="K1341" s="6">
        <f t="shared" si="184"/>
        <v>769.5</v>
      </c>
      <c r="L1341" s="21">
        <v>8</v>
      </c>
      <c r="M1341" s="21">
        <v>8</v>
      </c>
      <c r="N1341" s="21">
        <v>10</v>
      </c>
      <c r="O1341" s="21">
        <v>12</v>
      </c>
      <c r="P1341" s="21">
        <v>11</v>
      </c>
      <c r="Q1341" s="22">
        <v>104</v>
      </c>
      <c r="R1341" s="22">
        <v>103</v>
      </c>
      <c r="S1341" s="23">
        <f t="shared" si="183"/>
        <v>1</v>
      </c>
      <c r="T1341" s="22">
        <v>10</v>
      </c>
      <c r="U1341" s="22">
        <v>4</v>
      </c>
      <c r="V1341" s="24">
        <v>0</v>
      </c>
      <c r="W1341" s="24" t="str">
        <f t="shared" si="177"/>
        <v>Calma</v>
      </c>
      <c r="X1341" s="24" t="s">
        <v>58</v>
      </c>
      <c r="Y1341" s="24">
        <f t="shared" si="176"/>
        <v>270</v>
      </c>
      <c r="Z1341" s="25">
        <v>0</v>
      </c>
      <c r="AA1341" s="25">
        <f t="shared" si="180"/>
        <v>0</v>
      </c>
      <c r="AB1341" s="25">
        <f t="shared" si="181"/>
        <v>0</v>
      </c>
      <c r="AC1341" s="25">
        <v>0</v>
      </c>
      <c r="AD1341" s="26">
        <v>8</v>
      </c>
      <c r="AE1341" s="26" t="s">
        <v>87</v>
      </c>
      <c r="AN1341" s="98" t="s">
        <v>393</v>
      </c>
    </row>
    <row r="1342" spans="1:40">
      <c r="A1342" s="17">
        <v>43795</v>
      </c>
      <c r="B1342" s="18">
        <v>0.33333333333333298</v>
      </c>
      <c r="C1342" s="18">
        <v>0.625</v>
      </c>
      <c r="D1342" s="19">
        <v>15</v>
      </c>
      <c r="E1342" s="19">
        <v>11</v>
      </c>
      <c r="F1342" s="19">
        <v>15</v>
      </c>
      <c r="G1342" s="5">
        <f>INDEX('Carta Psicrométrica'!B$3:AO$49,MATCH(datos!F1342,'Carta Psicrométrica'!A$3:A$49,0),MATCH(datos!E1342,'Carta Psicrométrica'!B$2:AO$2,0))</f>
        <v>0</v>
      </c>
      <c r="H1342" s="20">
        <v>12</v>
      </c>
      <c r="I1342" s="20">
        <v>4</v>
      </c>
      <c r="J1342" s="6">
        <v>1024</v>
      </c>
      <c r="K1342" s="6">
        <f t="shared" si="184"/>
        <v>768</v>
      </c>
      <c r="L1342" s="21">
        <v>10</v>
      </c>
      <c r="M1342" s="21">
        <v>9</v>
      </c>
      <c r="N1342" s="21">
        <v>11</v>
      </c>
      <c r="O1342" s="21">
        <v>12</v>
      </c>
      <c r="P1342" s="21">
        <v>15</v>
      </c>
      <c r="Q1342" s="22">
        <v>103</v>
      </c>
      <c r="R1342" s="22">
        <v>99</v>
      </c>
      <c r="S1342" s="23">
        <f t="shared" si="183"/>
        <v>4</v>
      </c>
      <c r="T1342" s="22">
        <v>11</v>
      </c>
      <c r="U1342" s="22">
        <v>5</v>
      </c>
      <c r="V1342" s="24">
        <v>2</v>
      </c>
      <c r="W1342" s="24" t="str">
        <f t="shared" si="177"/>
        <v>Brisa Suave</v>
      </c>
      <c r="X1342" s="24" t="s">
        <v>49</v>
      </c>
      <c r="Y1342" s="24">
        <f t="shared" si="176"/>
        <v>247.5</v>
      </c>
      <c r="Z1342" s="25">
        <v>0</v>
      </c>
      <c r="AA1342" s="25">
        <f t="shared" si="180"/>
        <v>0</v>
      </c>
      <c r="AB1342" s="25">
        <f t="shared" si="181"/>
        <v>0</v>
      </c>
      <c r="AC1342" s="25">
        <v>0</v>
      </c>
      <c r="AD1342" s="26">
        <v>6</v>
      </c>
      <c r="AE1342" s="26" t="s">
        <v>81</v>
      </c>
      <c r="AN1342" s="98" t="s">
        <v>415</v>
      </c>
    </row>
    <row r="1343" spans="1:40" s="106" customFormat="1">
      <c r="A1343" s="104">
        <v>43796</v>
      </c>
      <c r="B1343" s="105">
        <v>0.33333333333333298</v>
      </c>
      <c r="C1343" s="105">
        <v>0.625</v>
      </c>
      <c r="D1343" s="78"/>
      <c r="E1343" s="78"/>
      <c r="F1343" s="78"/>
      <c r="G1343" s="81" t="e">
        <f>INDEX('Carta Psicrométrica'!B$3:AO$49,MATCH(datos!F1343,'Carta Psicrométrica'!A$3:A$49,0),MATCH(datos!E1343,'Carta Psicrométrica'!B$2:AO$2,0))</f>
        <v>#N/A</v>
      </c>
      <c r="H1343" s="82"/>
      <c r="I1343" s="82"/>
      <c r="J1343" s="83"/>
      <c r="K1343" s="83">
        <f t="shared" si="184"/>
        <v>0</v>
      </c>
      <c r="L1343" s="84"/>
      <c r="M1343" s="84"/>
      <c r="N1343" s="84"/>
      <c r="O1343" s="84"/>
      <c r="P1343" s="84"/>
      <c r="Q1343" s="85"/>
      <c r="R1343" s="85"/>
      <c r="S1343" s="86">
        <f t="shared" si="183"/>
        <v>0</v>
      </c>
      <c r="T1343" s="85"/>
      <c r="U1343" s="85"/>
      <c r="V1343" s="87"/>
      <c r="W1343" s="87" t="str">
        <f t="shared" si="177"/>
        <v>Calma</v>
      </c>
      <c r="X1343" s="87"/>
      <c r="Y1343" s="87" t="str">
        <f t="shared" si="176"/>
        <v>N/A</v>
      </c>
      <c r="Z1343" s="88"/>
      <c r="AA1343" s="88">
        <f t="shared" si="180"/>
        <v>0</v>
      </c>
      <c r="AB1343" s="88">
        <f t="shared" si="181"/>
        <v>0</v>
      </c>
      <c r="AC1343" s="88"/>
      <c r="AD1343" s="89"/>
      <c r="AE1343" s="89"/>
      <c r="AF1343" s="82"/>
      <c r="AG1343" s="82"/>
      <c r="AH1343" s="82"/>
      <c r="AI1343" s="81"/>
      <c r="AJ1343" s="83"/>
      <c r="AK1343" s="90"/>
      <c r="AL1343" s="90"/>
      <c r="AM1343" s="88"/>
      <c r="AN1343" s="101"/>
    </row>
    <row r="1344" spans="1:40">
      <c r="A1344" s="17">
        <v>43797</v>
      </c>
      <c r="B1344" s="18">
        <v>0.33333333333333298</v>
      </c>
      <c r="C1344" s="18">
        <v>0.625</v>
      </c>
      <c r="D1344" s="19">
        <v>5</v>
      </c>
      <c r="E1344" s="19">
        <v>6</v>
      </c>
      <c r="F1344" s="19">
        <v>7</v>
      </c>
      <c r="G1344" s="5">
        <f>INDEX('Carta Psicrométrica'!B$3:AO$49,MATCH(datos!F1344,'Carta Psicrométrica'!A$3:A$49,0),MATCH(datos!E1344,'Carta Psicrométrica'!B$2:AO$2,0))</f>
        <v>7</v>
      </c>
      <c r="H1344" s="20">
        <v>13</v>
      </c>
      <c r="I1344" s="20">
        <v>5</v>
      </c>
      <c r="J1344" s="6">
        <v>1024</v>
      </c>
      <c r="K1344" s="6">
        <f t="shared" si="184"/>
        <v>768</v>
      </c>
      <c r="L1344" s="21">
        <v>6</v>
      </c>
      <c r="M1344" s="21">
        <v>7</v>
      </c>
      <c r="N1344" s="21">
        <v>9</v>
      </c>
      <c r="O1344" s="21">
        <v>10</v>
      </c>
      <c r="P1344" s="21">
        <v>13</v>
      </c>
      <c r="Q1344" s="22">
        <v>98</v>
      </c>
      <c r="R1344" s="22">
        <v>120</v>
      </c>
      <c r="S1344" s="23">
        <f t="shared" si="183"/>
        <v>1.6219999999999999</v>
      </c>
      <c r="T1344" s="22">
        <v>11</v>
      </c>
      <c r="U1344" s="22">
        <v>4</v>
      </c>
      <c r="V1344" s="24">
        <v>6</v>
      </c>
      <c r="W1344" s="24" t="str">
        <f t="shared" si="177"/>
        <v>Brisa Fuerte</v>
      </c>
      <c r="X1344" s="24" t="s">
        <v>53</v>
      </c>
      <c r="Y1344" s="24">
        <f t="shared" si="176"/>
        <v>22.5</v>
      </c>
      <c r="Z1344" s="25">
        <v>0.93</v>
      </c>
      <c r="AA1344" s="25">
        <f t="shared" si="180"/>
        <v>9.0551000000000013</v>
      </c>
      <c r="AB1344" s="25">
        <f t="shared" si="181"/>
        <v>23.622</v>
      </c>
      <c r="AC1344" s="25">
        <v>230</v>
      </c>
      <c r="AD1344" s="26">
        <v>8</v>
      </c>
      <c r="AE1344" s="26" t="s">
        <v>83</v>
      </c>
      <c r="AN1344" s="98" t="s">
        <v>71</v>
      </c>
    </row>
    <row r="1345" spans="1:40" s="106" customFormat="1">
      <c r="A1345" s="104">
        <v>43798</v>
      </c>
      <c r="B1345" s="105">
        <v>0.33333333333333298</v>
      </c>
      <c r="C1345" s="105">
        <v>0.625</v>
      </c>
      <c r="D1345" s="78"/>
      <c r="E1345" s="78"/>
      <c r="F1345" s="78"/>
      <c r="G1345" s="81" t="e">
        <f>INDEX('Carta Psicrométrica'!B$3:AO$49,MATCH(datos!F1345,'Carta Psicrométrica'!A$3:A$49,0),MATCH(datos!E1345,'Carta Psicrométrica'!B$2:AO$2,0))</f>
        <v>#N/A</v>
      </c>
      <c r="H1345" s="82"/>
      <c r="I1345" s="82"/>
      <c r="J1345" s="83"/>
      <c r="K1345" s="83">
        <f t="shared" si="184"/>
        <v>0</v>
      </c>
      <c r="L1345" s="84"/>
      <c r="M1345" s="84"/>
      <c r="N1345" s="84"/>
      <c r="O1345" s="84"/>
      <c r="P1345" s="84"/>
      <c r="Q1345" s="85"/>
      <c r="R1345" s="85"/>
      <c r="S1345" s="86">
        <f t="shared" si="183"/>
        <v>0</v>
      </c>
      <c r="T1345" s="85"/>
      <c r="U1345" s="85"/>
      <c r="V1345" s="87"/>
      <c r="W1345" s="87" t="str">
        <f t="shared" si="177"/>
        <v>Calma</v>
      </c>
      <c r="X1345" s="24"/>
      <c r="Y1345" s="87" t="str">
        <f t="shared" si="176"/>
        <v>N/A</v>
      </c>
      <c r="Z1345" s="88"/>
      <c r="AA1345" s="88">
        <f t="shared" si="180"/>
        <v>0</v>
      </c>
      <c r="AB1345" s="88">
        <f t="shared" si="181"/>
        <v>0</v>
      </c>
      <c r="AC1345" s="88"/>
      <c r="AD1345" s="89"/>
      <c r="AE1345" s="89"/>
      <c r="AF1345" s="82"/>
      <c r="AG1345" s="82"/>
      <c r="AH1345" s="82"/>
      <c r="AI1345" s="81"/>
      <c r="AJ1345" s="83"/>
      <c r="AK1345" s="90"/>
      <c r="AL1345" s="90"/>
      <c r="AM1345" s="88"/>
      <c r="AN1345" s="101"/>
    </row>
    <row r="1346" spans="1:40" s="106" customFormat="1">
      <c r="A1346" s="104">
        <v>43799</v>
      </c>
      <c r="B1346" s="105">
        <v>0.33333333333333298</v>
      </c>
      <c r="C1346" s="105">
        <v>0.625</v>
      </c>
      <c r="D1346" s="78"/>
      <c r="E1346" s="78"/>
      <c r="F1346" s="78"/>
      <c r="G1346" s="81" t="e">
        <f>INDEX('Carta Psicrométrica'!B$3:AO$49,MATCH(datos!F1346,'Carta Psicrométrica'!A$3:A$49,0),MATCH(datos!E1346,'Carta Psicrométrica'!B$2:AO$2,0))</f>
        <v>#N/A</v>
      </c>
      <c r="H1346" s="82"/>
      <c r="I1346" s="82"/>
      <c r="J1346" s="83"/>
      <c r="K1346" s="83">
        <f t="shared" si="184"/>
        <v>0</v>
      </c>
      <c r="L1346" s="84"/>
      <c r="M1346" s="84"/>
      <c r="N1346" s="84"/>
      <c r="O1346" s="84"/>
      <c r="P1346" s="84"/>
      <c r="Q1346" s="85"/>
      <c r="R1346" s="85"/>
      <c r="S1346" s="86">
        <f t="shared" si="183"/>
        <v>0</v>
      </c>
      <c r="T1346" s="85"/>
      <c r="U1346" s="85"/>
      <c r="V1346" s="87"/>
      <c r="W1346" s="87" t="str">
        <f t="shared" si="177"/>
        <v>Calma</v>
      </c>
      <c r="X1346" s="24"/>
      <c r="Y1346" s="87" t="str">
        <f t="shared" si="176"/>
        <v>N/A</v>
      </c>
      <c r="Z1346" s="88"/>
      <c r="AA1346" s="88">
        <f t="shared" si="180"/>
        <v>0</v>
      </c>
      <c r="AB1346" s="88">
        <f t="shared" si="181"/>
        <v>0</v>
      </c>
      <c r="AC1346" s="88"/>
      <c r="AD1346" s="89"/>
      <c r="AE1346" s="89"/>
      <c r="AF1346" s="82"/>
      <c r="AG1346" s="82"/>
      <c r="AH1346" s="82"/>
      <c r="AI1346" s="81"/>
      <c r="AJ1346" s="83"/>
      <c r="AK1346" s="90"/>
      <c r="AL1346" s="90"/>
      <c r="AM1346" s="88"/>
      <c r="AN1346" s="101"/>
    </row>
    <row r="1347" spans="1:40">
      <c r="A1347" s="17">
        <v>43800</v>
      </c>
      <c r="B1347" s="18">
        <v>0.33333333333333298</v>
      </c>
      <c r="C1347" s="18">
        <v>0.625</v>
      </c>
      <c r="G1347" s="5" t="e">
        <f>INDEX('Carta Psicrométrica'!B$3:AO$49,MATCH(datos!F1347,'Carta Psicrométrica'!A$3:A$49,0),MATCH(datos!E1347,'Carta Psicrométrica'!B$2:AO$2,0))</f>
        <v>#N/A</v>
      </c>
      <c r="K1347" s="6">
        <f t="shared" si="184"/>
        <v>0</v>
      </c>
      <c r="S1347" s="23">
        <f t="shared" si="183"/>
        <v>0</v>
      </c>
      <c r="W1347" s="24" t="str">
        <f t="shared" si="177"/>
        <v>Calma</v>
      </c>
      <c r="Y1347" s="24" t="str">
        <f t="shared" si="176"/>
        <v>N/A</v>
      </c>
      <c r="AA1347" s="25">
        <f t="shared" si="180"/>
        <v>0</v>
      </c>
      <c r="AB1347" s="25">
        <f t="shared" si="181"/>
        <v>0</v>
      </c>
    </row>
    <row r="1348" spans="1:40">
      <c r="A1348" s="17">
        <v>43801</v>
      </c>
      <c r="B1348" s="18">
        <v>0.33333333333333298</v>
      </c>
      <c r="C1348" s="18">
        <v>0.625</v>
      </c>
      <c r="D1348" s="19">
        <v>3</v>
      </c>
      <c r="E1348" s="19">
        <v>3</v>
      </c>
      <c r="F1348" s="19">
        <v>4</v>
      </c>
      <c r="G1348" s="5">
        <f>INDEX('Carta Psicrométrica'!B$3:AO$49,MATCH(datos!F1348,'Carta Psicrométrica'!A$3:A$49,0),MATCH(datos!E1348,'Carta Psicrométrica'!B$2:AO$2,0))</f>
        <v>51</v>
      </c>
      <c r="H1348" s="20">
        <v>21</v>
      </c>
      <c r="I1348" s="20">
        <v>0</v>
      </c>
      <c r="J1348" s="6">
        <v>1031</v>
      </c>
      <c r="K1348" s="6">
        <f t="shared" si="184"/>
        <v>773.25</v>
      </c>
      <c r="L1348" s="21">
        <v>5</v>
      </c>
      <c r="M1348" s="21">
        <v>5</v>
      </c>
      <c r="N1348" s="21">
        <v>8</v>
      </c>
      <c r="O1348" s="21">
        <v>10</v>
      </c>
      <c r="P1348" s="21">
        <v>14</v>
      </c>
      <c r="Q1348" s="22">
        <v>122</v>
      </c>
      <c r="R1348" s="22">
        <v>115</v>
      </c>
      <c r="S1348" s="23">
        <f t="shared" si="183"/>
        <v>7</v>
      </c>
      <c r="T1348" s="22">
        <v>12</v>
      </c>
      <c r="U1348" s="22">
        <v>2</v>
      </c>
      <c r="V1348" s="24">
        <v>0</v>
      </c>
      <c r="W1348" s="24" t="str">
        <f t="shared" si="177"/>
        <v>Calma</v>
      </c>
      <c r="X1348" s="24" t="s">
        <v>60</v>
      </c>
      <c r="Y1348" s="24">
        <f t="shared" si="176"/>
        <v>292.5</v>
      </c>
      <c r="Z1348" s="25">
        <v>0</v>
      </c>
      <c r="AA1348" s="25">
        <f t="shared" si="180"/>
        <v>0</v>
      </c>
      <c r="AB1348" s="25">
        <f t="shared" si="181"/>
        <v>0</v>
      </c>
      <c r="AC1348" s="25">
        <v>0</v>
      </c>
      <c r="AD1348" s="26">
        <v>0</v>
      </c>
      <c r="AN1348" s="98" t="s">
        <v>416</v>
      </c>
    </row>
    <row r="1349" spans="1:40">
      <c r="A1349" s="17">
        <v>43802</v>
      </c>
      <c r="B1349" s="18">
        <v>0.33333333333333298</v>
      </c>
      <c r="C1349" s="18">
        <v>0.625</v>
      </c>
      <c r="D1349" s="19">
        <v>4</v>
      </c>
      <c r="E1349" s="19">
        <v>4</v>
      </c>
      <c r="F1349" s="19">
        <v>6</v>
      </c>
      <c r="G1349" s="5">
        <f>INDEX('Carta Psicrométrica'!B$3:AO$49,MATCH(datos!F1349,'Carta Psicrométrica'!A$3:A$49,0),MATCH(datos!E1349,'Carta Psicrométrica'!B$2:AO$2,0))</f>
        <v>41</v>
      </c>
      <c r="H1349" s="20">
        <v>14</v>
      </c>
      <c r="I1349" s="20">
        <v>2</v>
      </c>
      <c r="J1349" s="6">
        <v>1031</v>
      </c>
      <c r="K1349" s="6">
        <f t="shared" si="184"/>
        <v>773.25</v>
      </c>
      <c r="L1349" s="21">
        <v>5</v>
      </c>
      <c r="M1349" s="21">
        <v>5</v>
      </c>
      <c r="N1349" s="21">
        <v>8</v>
      </c>
      <c r="O1349" s="21">
        <v>10</v>
      </c>
      <c r="P1349" s="21">
        <v>12</v>
      </c>
      <c r="Q1349" s="22">
        <v>115</v>
      </c>
      <c r="R1349" s="22">
        <v>115</v>
      </c>
      <c r="S1349" s="23">
        <f t="shared" si="183"/>
        <v>0</v>
      </c>
      <c r="T1349" s="22">
        <v>5</v>
      </c>
      <c r="U1349" s="22">
        <v>2</v>
      </c>
      <c r="V1349" s="24">
        <v>1</v>
      </c>
      <c r="W1349" s="24" t="str">
        <f t="shared" si="177"/>
        <v>Ventolina</v>
      </c>
      <c r="X1349" s="24" t="s">
        <v>47</v>
      </c>
      <c r="Y1349" s="24">
        <f t="shared" si="176"/>
        <v>315</v>
      </c>
      <c r="Z1349" s="25">
        <v>0</v>
      </c>
      <c r="AA1349" s="25">
        <f t="shared" si="180"/>
        <v>3.9370000000000002E-2</v>
      </c>
      <c r="AB1349" s="25">
        <f t="shared" si="181"/>
        <v>0</v>
      </c>
      <c r="AC1349" s="25">
        <v>1</v>
      </c>
      <c r="AD1349" s="26">
        <v>0</v>
      </c>
      <c r="AN1349" s="98" t="s">
        <v>416</v>
      </c>
    </row>
    <row r="1350" spans="1:40">
      <c r="A1350" s="17">
        <v>43803</v>
      </c>
      <c r="B1350" s="18">
        <v>0.33333333333333298</v>
      </c>
      <c r="C1350" s="18">
        <v>0.625</v>
      </c>
      <c r="D1350" s="19">
        <v>8</v>
      </c>
      <c r="E1350" s="19">
        <v>8</v>
      </c>
      <c r="F1350" s="19">
        <v>10</v>
      </c>
      <c r="G1350" s="5">
        <f>INDEX('Carta Psicrométrica'!B$3:AO$49,MATCH(datos!F1350,'Carta Psicrométrica'!A$3:A$49,0),MATCH(datos!E1350,'Carta Psicrométrica'!B$2:AO$2,0))</f>
        <v>5</v>
      </c>
      <c r="H1350" s="20">
        <v>13</v>
      </c>
      <c r="I1350" s="20">
        <v>5</v>
      </c>
      <c r="J1350" s="6">
        <v>1030</v>
      </c>
      <c r="K1350" s="6">
        <f t="shared" si="184"/>
        <v>772.5</v>
      </c>
      <c r="L1350" s="21">
        <v>6</v>
      </c>
      <c r="M1350" s="21">
        <v>5</v>
      </c>
      <c r="N1350" s="21">
        <v>8</v>
      </c>
      <c r="O1350" s="21">
        <v>10</v>
      </c>
      <c r="P1350" s="21">
        <v>13</v>
      </c>
      <c r="Q1350" s="22">
        <v>115</v>
      </c>
      <c r="R1350" s="22">
        <v>114</v>
      </c>
      <c r="S1350" s="23">
        <f t="shared" si="183"/>
        <v>1</v>
      </c>
      <c r="T1350" s="22">
        <v>6</v>
      </c>
      <c r="U1350" s="22">
        <v>2</v>
      </c>
      <c r="V1350" s="24">
        <v>0</v>
      </c>
      <c r="W1350" s="24" t="str">
        <f t="shared" si="177"/>
        <v>Calma</v>
      </c>
      <c r="X1350" s="24" t="s">
        <v>60</v>
      </c>
      <c r="Y1350" s="24">
        <f t="shared" si="176"/>
        <v>292.5</v>
      </c>
      <c r="Z1350" s="25">
        <v>0</v>
      </c>
      <c r="AA1350" s="25">
        <f t="shared" si="180"/>
        <v>0</v>
      </c>
      <c r="AB1350" s="25">
        <f t="shared" si="181"/>
        <v>0</v>
      </c>
      <c r="AC1350" s="25">
        <v>0</v>
      </c>
      <c r="AD1350" s="26">
        <v>8</v>
      </c>
      <c r="AE1350" s="26" t="s">
        <v>83</v>
      </c>
      <c r="AN1350" s="98" t="s">
        <v>416</v>
      </c>
    </row>
    <row r="1351" spans="1:40">
      <c r="A1351" s="17">
        <v>43804</v>
      </c>
      <c r="B1351" s="18">
        <v>0.33333333333333298</v>
      </c>
      <c r="C1351" s="18">
        <v>0.625</v>
      </c>
      <c r="D1351" s="19">
        <v>10</v>
      </c>
      <c r="E1351" s="19">
        <v>10</v>
      </c>
      <c r="F1351" s="19">
        <v>11</v>
      </c>
      <c r="G1351" s="5">
        <f>INDEX('Carta Psicrométrica'!B$3:AO$49,MATCH(datos!F1351,'Carta Psicrométrica'!A$3:A$49,0),MATCH(datos!E1351,'Carta Psicrométrica'!B$2:AO$2,0))</f>
        <v>0</v>
      </c>
      <c r="H1351" s="20">
        <v>11</v>
      </c>
      <c r="I1351" s="20">
        <v>8</v>
      </c>
      <c r="J1351" s="6">
        <v>1028</v>
      </c>
      <c r="K1351" s="6">
        <f t="shared" si="184"/>
        <v>771</v>
      </c>
      <c r="L1351" s="21">
        <v>8</v>
      </c>
      <c r="M1351" s="21">
        <v>7</v>
      </c>
      <c r="N1351" s="21">
        <v>9</v>
      </c>
      <c r="O1351" s="21">
        <v>10</v>
      </c>
      <c r="P1351" s="21">
        <v>13</v>
      </c>
      <c r="Q1351" s="22">
        <v>14</v>
      </c>
      <c r="R1351" s="22">
        <v>13</v>
      </c>
      <c r="S1351" s="23">
        <f t="shared" si="183"/>
        <v>1</v>
      </c>
      <c r="T1351" s="22">
        <v>10</v>
      </c>
      <c r="U1351" s="22">
        <v>6</v>
      </c>
      <c r="V1351" s="24">
        <v>1</v>
      </c>
      <c r="W1351" s="24" t="str">
        <f t="shared" si="177"/>
        <v>Ventolina</v>
      </c>
      <c r="X1351" s="24" t="s">
        <v>60</v>
      </c>
      <c r="Y1351" s="24">
        <f t="shared" si="176"/>
        <v>292.5</v>
      </c>
      <c r="Z1351" s="25">
        <v>0</v>
      </c>
      <c r="AA1351" s="25">
        <f t="shared" si="180"/>
        <v>0</v>
      </c>
      <c r="AB1351" s="25">
        <f t="shared" si="181"/>
        <v>0</v>
      </c>
      <c r="AC1351" s="25">
        <v>0</v>
      </c>
      <c r="AD1351" s="26">
        <v>6</v>
      </c>
      <c r="AE1351" s="26" t="s">
        <v>76</v>
      </c>
      <c r="AN1351" s="98" t="s">
        <v>416</v>
      </c>
    </row>
    <row r="1352" spans="1:40">
      <c r="A1352" s="17">
        <v>43805</v>
      </c>
      <c r="B1352" s="18">
        <v>0.33333333333333298</v>
      </c>
      <c r="C1352" s="18">
        <v>0.625</v>
      </c>
      <c r="D1352" s="19">
        <v>10</v>
      </c>
      <c r="E1352" s="19">
        <v>8</v>
      </c>
      <c r="F1352" s="19">
        <v>11</v>
      </c>
      <c r="G1352" s="5">
        <f>INDEX('Carta Psicrométrica'!B$3:AO$49,MATCH(datos!F1352,'Carta Psicrométrica'!A$3:A$49,0),MATCH(datos!E1352,'Carta Psicrométrica'!B$2:AO$2,0))</f>
        <v>9</v>
      </c>
      <c r="H1352" s="20">
        <v>19</v>
      </c>
      <c r="I1352" s="20">
        <v>9</v>
      </c>
      <c r="J1352" s="6">
        <v>1029</v>
      </c>
      <c r="K1352" s="6">
        <f t="shared" si="184"/>
        <v>771.75</v>
      </c>
      <c r="L1352" s="21">
        <v>8</v>
      </c>
      <c r="M1352" s="21">
        <v>7</v>
      </c>
      <c r="N1352" s="21">
        <v>10</v>
      </c>
      <c r="O1352" s="21">
        <v>10</v>
      </c>
      <c r="P1352" s="21">
        <v>12</v>
      </c>
      <c r="Q1352" s="22">
        <v>13</v>
      </c>
      <c r="R1352" s="22">
        <v>11</v>
      </c>
      <c r="S1352" s="23">
        <f t="shared" si="183"/>
        <v>2</v>
      </c>
      <c r="T1352" s="22">
        <v>12</v>
      </c>
      <c r="U1352" s="22">
        <v>8</v>
      </c>
      <c r="V1352" s="24">
        <v>1</v>
      </c>
      <c r="W1352" s="24" t="str">
        <f t="shared" si="177"/>
        <v>Ventolina</v>
      </c>
      <c r="X1352" s="24" t="s">
        <v>47</v>
      </c>
      <c r="Y1352" s="24">
        <f t="shared" si="176"/>
        <v>315</v>
      </c>
      <c r="Z1352" s="25">
        <v>0</v>
      </c>
      <c r="AA1352" s="25">
        <f t="shared" si="180"/>
        <v>0</v>
      </c>
      <c r="AB1352" s="25">
        <f t="shared" si="181"/>
        <v>0</v>
      </c>
      <c r="AC1352" s="25">
        <v>0</v>
      </c>
      <c r="AD1352" s="26">
        <v>1</v>
      </c>
      <c r="AE1352" s="26" t="s">
        <v>70</v>
      </c>
      <c r="AN1352" s="98" t="s">
        <v>416</v>
      </c>
    </row>
    <row r="1353" spans="1:40">
      <c r="A1353" s="17">
        <v>43806</v>
      </c>
      <c r="B1353" s="18">
        <v>0.33333333333333298</v>
      </c>
      <c r="C1353" s="18">
        <v>0.625</v>
      </c>
      <c r="D1353" s="19">
        <v>8</v>
      </c>
      <c r="E1353" s="19">
        <v>9</v>
      </c>
      <c r="F1353" s="19">
        <v>9</v>
      </c>
      <c r="G1353" s="5">
        <f>INDEX('Carta Psicrométrica'!B$3:AO$49,MATCH(datos!F1353,'Carta Psicrométrica'!A$3:A$49,0),MATCH(datos!E1353,'Carta Psicrométrica'!B$2:AO$2,0))</f>
        <v>0</v>
      </c>
      <c r="H1353" s="20">
        <v>12</v>
      </c>
      <c r="I1353" s="20">
        <v>8</v>
      </c>
      <c r="J1353" s="6">
        <v>1030</v>
      </c>
      <c r="K1353" s="6">
        <f t="shared" si="184"/>
        <v>772.5</v>
      </c>
      <c r="L1353" s="21">
        <v>8</v>
      </c>
      <c r="M1353" s="21">
        <v>7</v>
      </c>
      <c r="N1353" s="21">
        <v>9</v>
      </c>
      <c r="O1353" s="21">
        <v>10</v>
      </c>
      <c r="P1353" s="21">
        <v>13</v>
      </c>
      <c r="Q1353" s="22">
        <v>11</v>
      </c>
      <c r="R1353" s="22">
        <v>10</v>
      </c>
      <c r="S1353" s="23">
        <f t="shared" si="183"/>
        <v>1</v>
      </c>
      <c r="T1353" s="22">
        <v>10</v>
      </c>
      <c r="U1353" s="22">
        <v>7</v>
      </c>
      <c r="V1353" s="24">
        <v>0</v>
      </c>
      <c r="W1353" s="24" t="str">
        <f t="shared" si="177"/>
        <v>Calma</v>
      </c>
      <c r="X1353" s="24" t="s">
        <v>67</v>
      </c>
      <c r="Y1353" s="24">
        <f t="shared" si="176"/>
        <v>337.5</v>
      </c>
      <c r="Z1353" s="25">
        <v>0</v>
      </c>
      <c r="AA1353" s="25">
        <f t="shared" si="180"/>
        <v>0</v>
      </c>
      <c r="AB1353" s="25">
        <f t="shared" si="181"/>
        <v>0</v>
      </c>
      <c r="AC1353" s="25">
        <v>0</v>
      </c>
      <c r="AD1353" s="26">
        <v>3</v>
      </c>
      <c r="AE1353" s="26" t="s">
        <v>74</v>
      </c>
      <c r="AN1353" s="98" t="s">
        <v>416</v>
      </c>
    </row>
    <row r="1354" spans="1:40">
      <c r="A1354" s="17">
        <v>43807</v>
      </c>
      <c r="B1354" s="18">
        <v>0.33333333333333298</v>
      </c>
      <c r="C1354" s="18">
        <v>0.625</v>
      </c>
      <c r="D1354" s="19">
        <v>12</v>
      </c>
      <c r="E1354" s="19">
        <v>11</v>
      </c>
      <c r="F1354" s="19">
        <v>13</v>
      </c>
      <c r="G1354" s="5">
        <f>INDEX('Carta Psicrométrica'!B$3:AO$49,MATCH(datos!F1354,'Carta Psicrométrica'!A$3:A$49,0),MATCH(datos!E1354,'Carta Psicrométrica'!B$2:AO$2,0))</f>
        <v>0</v>
      </c>
      <c r="H1354" s="20">
        <v>13</v>
      </c>
      <c r="I1354" s="20">
        <v>8</v>
      </c>
      <c r="J1354" s="6">
        <v>1028</v>
      </c>
      <c r="K1354" s="6">
        <f t="shared" si="184"/>
        <v>771</v>
      </c>
      <c r="L1354" s="21">
        <v>8</v>
      </c>
      <c r="M1354" s="21">
        <v>7</v>
      </c>
      <c r="N1354" s="21">
        <v>10</v>
      </c>
      <c r="O1354" s="21">
        <v>10</v>
      </c>
      <c r="P1354" s="21">
        <v>13</v>
      </c>
      <c r="Q1354" s="22">
        <v>110</v>
      </c>
      <c r="R1354" s="22">
        <v>110</v>
      </c>
      <c r="S1354" s="23">
        <f t="shared" si="183"/>
        <v>0</v>
      </c>
      <c r="T1354" s="22">
        <v>10</v>
      </c>
      <c r="U1354" s="22">
        <v>7</v>
      </c>
      <c r="V1354" s="24">
        <v>1</v>
      </c>
      <c r="W1354" s="24" t="str">
        <f t="shared" si="177"/>
        <v>Ventolina</v>
      </c>
      <c r="X1354" s="24" t="s">
        <v>58</v>
      </c>
      <c r="Y1354" s="24">
        <f t="shared" si="176"/>
        <v>270</v>
      </c>
      <c r="Z1354" s="25">
        <v>0</v>
      </c>
      <c r="AA1354" s="25">
        <f t="shared" si="180"/>
        <v>0</v>
      </c>
      <c r="AB1354" s="25">
        <f t="shared" si="181"/>
        <v>0</v>
      </c>
      <c r="AC1354" s="25">
        <v>0</v>
      </c>
      <c r="AD1354" s="26">
        <v>6</v>
      </c>
      <c r="AE1354" s="26" t="s">
        <v>93</v>
      </c>
      <c r="AN1354" s="98" t="s">
        <v>416</v>
      </c>
    </row>
    <row r="1355" spans="1:40">
      <c r="A1355" s="17">
        <v>43808</v>
      </c>
      <c r="B1355" s="18">
        <v>0.33333333333333298</v>
      </c>
      <c r="C1355" s="18">
        <v>0.625</v>
      </c>
      <c r="D1355" s="19">
        <v>9</v>
      </c>
      <c r="E1355" s="19">
        <v>10</v>
      </c>
      <c r="F1355" s="19">
        <v>10</v>
      </c>
      <c r="G1355" s="5">
        <f>INDEX('Carta Psicrométrica'!B$3:AO$49,MATCH(datos!F1355,'Carta Psicrométrica'!A$3:A$49,0),MATCH(datos!E1355,'Carta Psicrométrica'!B$2:AO$2,0))</f>
        <v>0</v>
      </c>
      <c r="H1355" s="20">
        <v>20</v>
      </c>
      <c r="I1355" s="20">
        <v>9</v>
      </c>
      <c r="J1355" s="6">
        <v>1027</v>
      </c>
      <c r="K1355" s="6">
        <f t="shared" si="184"/>
        <v>770.25</v>
      </c>
      <c r="L1355" s="21">
        <v>10</v>
      </c>
      <c r="M1355" s="21">
        <v>9</v>
      </c>
      <c r="N1355" s="21">
        <v>11</v>
      </c>
      <c r="O1355" s="21">
        <v>11</v>
      </c>
      <c r="P1355" s="21">
        <v>13</v>
      </c>
      <c r="Q1355" s="22">
        <v>110</v>
      </c>
      <c r="R1355" s="22">
        <v>111</v>
      </c>
      <c r="S1355" s="23">
        <f>IF(AB1355=0,Q1355-R1355,Q1355-(R1355-AB1355))</f>
        <v>8.1440000000000055</v>
      </c>
      <c r="T1355" s="22">
        <v>8</v>
      </c>
      <c r="U1355" s="22">
        <v>8</v>
      </c>
      <c r="V1355" s="24">
        <v>1</v>
      </c>
      <c r="W1355" s="24" t="str">
        <f t="shared" si="177"/>
        <v>Ventolina</v>
      </c>
      <c r="X1355" s="24" t="s">
        <v>60</v>
      </c>
      <c r="Y1355" s="24">
        <f t="shared" si="176"/>
        <v>292.5</v>
      </c>
      <c r="Z1355" s="25">
        <v>0.36</v>
      </c>
      <c r="AA1355" s="25">
        <f t="shared" si="180"/>
        <v>0.33858199999999999</v>
      </c>
      <c r="AB1355" s="25">
        <f t="shared" si="181"/>
        <v>9.1439999999999984</v>
      </c>
      <c r="AC1355" s="25">
        <v>8.6</v>
      </c>
      <c r="AD1355" s="26">
        <v>8</v>
      </c>
      <c r="AE1355" s="26" t="s">
        <v>83</v>
      </c>
      <c r="AN1355" s="98" t="s">
        <v>416</v>
      </c>
    </row>
    <row r="1356" spans="1:40">
      <c r="A1356" s="17">
        <v>43809</v>
      </c>
      <c r="B1356" s="18">
        <v>0.33333333333333298</v>
      </c>
      <c r="C1356" s="18">
        <v>0.625</v>
      </c>
      <c r="D1356" s="19">
        <v>6</v>
      </c>
      <c r="E1356" s="19">
        <v>7</v>
      </c>
      <c r="F1356" s="19">
        <v>7</v>
      </c>
      <c r="G1356" s="5">
        <f>INDEX('Carta Psicrométrica'!B$3:AO$49,MATCH(datos!F1356,'Carta Psicrométrica'!A$3:A$49,0),MATCH(datos!E1356,'Carta Psicrométrica'!B$2:AO$2,0))</f>
        <v>5</v>
      </c>
      <c r="H1356" s="20">
        <v>20</v>
      </c>
      <c r="I1356" s="20">
        <v>5</v>
      </c>
      <c r="J1356" s="6">
        <v>1027</v>
      </c>
      <c r="K1356" s="6">
        <f>J1356*0.75</f>
        <v>770.25</v>
      </c>
      <c r="L1356" s="21">
        <v>9</v>
      </c>
      <c r="M1356" s="21">
        <v>8</v>
      </c>
      <c r="N1356" s="21">
        <v>10</v>
      </c>
      <c r="O1356" s="21">
        <v>10</v>
      </c>
      <c r="P1356" s="21">
        <v>12</v>
      </c>
      <c r="Q1356" s="22">
        <v>111</v>
      </c>
      <c r="R1356" s="22">
        <v>128</v>
      </c>
      <c r="S1356" s="23">
        <f t="shared" si="183"/>
        <v>-5.0619999999999976</v>
      </c>
      <c r="T1356" s="22">
        <v>11</v>
      </c>
      <c r="U1356" s="22">
        <v>6</v>
      </c>
      <c r="V1356" s="24">
        <v>1</v>
      </c>
      <c r="W1356" s="24" t="str">
        <f t="shared" si="177"/>
        <v>Ventolina</v>
      </c>
      <c r="X1356" s="24" t="s">
        <v>60</v>
      </c>
      <c r="Y1356" s="24">
        <f t="shared" si="176"/>
        <v>292.5</v>
      </c>
      <c r="Z1356" s="25">
        <v>0.47</v>
      </c>
      <c r="AA1356" s="25">
        <f t="shared" si="180"/>
        <v>0.440944</v>
      </c>
      <c r="AB1356" s="25">
        <f t="shared" si="181"/>
        <v>11.937999999999999</v>
      </c>
      <c r="AC1356" s="25">
        <v>11.2</v>
      </c>
      <c r="AD1356" s="26">
        <v>7</v>
      </c>
      <c r="AE1356" s="26" t="s">
        <v>83</v>
      </c>
      <c r="AN1356" s="98" t="s">
        <v>416</v>
      </c>
    </row>
    <row r="1357" spans="1:40">
      <c r="A1357" s="17">
        <v>43810</v>
      </c>
      <c r="B1357" s="18">
        <v>0.33333333333333298</v>
      </c>
      <c r="C1357" s="18">
        <v>0.625</v>
      </c>
      <c r="D1357" s="19">
        <v>4</v>
      </c>
      <c r="E1357" s="19">
        <v>5</v>
      </c>
      <c r="F1357" s="19">
        <v>5</v>
      </c>
      <c r="G1357" s="5">
        <f>INDEX('Carta Psicrométrica'!B$3:AO$49,MATCH(datos!F1357,'Carta Psicrométrica'!A$3:A$49,0),MATCH(datos!E1357,'Carta Psicrométrica'!B$2:AO$2,0))</f>
        <v>24</v>
      </c>
      <c r="H1357" s="20">
        <v>14</v>
      </c>
      <c r="I1357" s="20">
        <v>4</v>
      </c>
      <c r="J1357" s="6">
        <v>1030</v>
      </c>
      <c r="K1357" s="6">
        <f t="shared" si="184"/>
        <v>772.5</v>
      </c>
      <c r="L1357" s="21">
        <v>7</v>
      </c>
      <c r="M1357" s="21">
        <v>7</v>
      </c>
      <c r="N1357" s="21">
        <v>10</v>
      </c>
      <c r="O1357" s="21">
        <v>10</v>
      </c>
      <c r="P1357" s="21">
        <v>12</v>
      </c>
      <c r="Q1357" s="22">
        <v>128</v>
      </c>
      <c r="R1357" s="22">
        <v>128</v>
      </c>
      <c r="S1357" s="23">
        <f>IF(AB1357=0,Q1357-R1357,Q1357-(R1357-AB1357))</f>
        <v>2.5400000000000063</v>
      </c>
      <c r="T1357" s="22">
        <v>10</v>
      </c>
      <c r="U1357" s="22">
        <v>5</v>
      </c>
      <c r="V1357" s="24">
        <v>1</v>
      </c>
      <c r="W1357" s="24" t="str">
        <f t="shared" si="177"/>
        <v>Ventolina</v>
      </c>
      <c r="X1357" s="24" t="s">
        <v>60</v>
      </c>
      <c r="Y1357" s="24">
        <f t="shared" si="176"/>
        <v>292.5</v>
      </c>
      <c r="Z1357" s="25">
        <v>0.1</v>
      </c>
      <c r="AA1357" s="25">
        <f t="shared" si="180"/>
        <v>7.8740000000000004E-2</v>
      </c>
      <c r="AB1357" s="25">
        <f t="shared" si="181"/>
        <v>2.54</v>
      </c>
      <c r="AC1357" s="25">
        <v>2</v>
      </c>
      <c r="AD1357" s="26">
        <v>7</v>
      </c>
      <c r="AE1357" s="26" t="s">
        <v>108</v>
      </c>
      <c r="AN1357" s="98" t="s">
        <v>416</v>
      </c>
    </row>
    <row r="1358" spans="1:40">
      <c r="A1358" s="17">
        <v>43811</v>
      </c>
      <c r="B1358" s="18">
        <v>0.33333333333333298</v>
      </c>
      <c r="C1358" s="18">
        <v>0.625</v>
      </c>
      <c r="D1358" s="19">
        <v>5</v>
      </c>
      <c r="E1358" s="19">
        <v>6</v>
      </c>
      <c r="F1358" s="19">
        <v>5</v>
      </c>
      <c r="G1358" s="5">
        <f>INDEX('Carta Psicrométrica'!B$3:AO$49,MATCH(datos!F1358,'Carta Psicrométrica'!A$3:A$49,0),MATCH(datos!E1358,'Carta Psicrométrica'!B$2:AO$2,0))</f>
        <v>15</v>
      </c>
      <c r="H1358" s="20">
        <v>13</v>
      </c>
      <c r="I1358" s="20">
        <v>6</v>
      </c>
      <c r="J1358" s="6">
        <v>1030</v>
      </c>
      <c r="K1358" s="6">
        <f t="shared" si="184"/>
        <v>772.5</v>
      </c>
      <c r="L1358" s="21">
        <v>7</v>
      </c>
      <c r="M1358" s="21">
        <v>7</v>
      </c>
      <c r="N1358" s="21">
        <v>9</v>
      </c>
      <c r="O1358" s="21">
        <v>10</v>
      </c>
      <c r="P1358" s="21">
        <v>12</v>
      </c>
      <c r="Q1358" s="22">
        <v>128</v>
      </c>
      <c r="R1358" s="22">
        <v>128</v>
      </c>
      <c r="S1358" s="23">
        <f t="shared" si="183"/>
        <v>2.5400000000000063</v>
      </c>
      <c r="T1358" s="22">
        <v>8</v>
      </c>
      <c r="U1358" s="22">
        <v>5</v>
      </c>
      <c r="V1358" s="24">
        <v>1</v>
      </c>
      <c r="W1358" s="24" t="str">
        <f t="shared" si="177"/>
        <v>Ventolina</v>
      </c>
      <c r="X1358" s="24" t="s">
        <v>60</v>
      </c>
      <c r="Y1358" s="24">
        <f t="shared" si="176"/>
        <v>292.5</v>
      </c>
      <c r="Z1358" s="25">
        <v>0.1</v>
      </c>
      <c r="AA1358" s="25">
        <f t="shared" si="180"/>
        <v>0</v>
      </c>
      <c r="AB1358" s="25">
        <f t="shared" si="181"/>
        <v>2.54</v>
      </c>
      <c r="AC1358" s="88">
        <v>0</v>
      </c>
      <c r="AD1358" s="26">
        <v>0</v>
      </c>
      <c r="AN1358" s="98" t="s">
        <v>416</v>
      </c>
    </row>
    <row r="1359" spans="1:40">
      <c r="A1359" s="17">
        <v>43812</v>
      </c>
      <c r="B1359" s="18">
        <v>0.33333333333333298</v>
      </c>
      <c r="C1359" s="18">
        <v>0.625</v>
      </c>
      <c r="D1359" s="19">
        <v>8</v>
      </c>
      <c r="E1359" s="19">
        <v>7</v>
      </c>
      <c r="F1359" s="19">
        <v>9</v>
      </c>
      <c r="G1359" s="5">
        <f>INDEX('Carta Psicrométrica'!B$3:AO$49,MATCH(datos!F1359,'Carta Psicrométrica'!A$3:A$49,0),MATCH(datos!E1359,'Carta Psicrométrica'!B$2:AO$2,0))</f>
        <v>12</v>
      </c>
      <c r="H1359" s="20">
        <v>15</v>
      </c>
      <c r="I1359" s="20">
        <v>5</v>
      </c>
      <c r="J1359" s="6">
        <v>1029</v>
      </c>
      <c r="K1359" s="6">
        <f t="shared" si="184"/>
        <v>771.75</v>
      </c>
      <c r="L1359" s="21">
        <v>7</v>
      </c>
      <c r="M1359" s="21">
        <v>7</v>
      </c>
      <c r="N1359" s="21">
        <v>9</v>
      </c>
      <c r="O1359" s="21">
        <v>10</v>
      </c>
      <c r="P1359" s="21">
        <v>12</v>
      </c>
      <c r="Q1359" s="22">
        <v>128</v>
      </c>
      <c r="R1359" s="22">
        <v>127</v>
      </c>
      <c r="S1359" s="23">
        <f t="shared" si="183"/>
        <v>1</v>
      </c>
      <c r="T1359" s="22">
        <v>7</v>
      </c>
      <c r="U1359" s="22">
        <v>5</v>
      </c>
      <c r="V1359" s="24">
        <v>1</v>
      </c>
      <c r="W1359" s="24" t="str">
        <f t="shared" si="177"/>
        <v>Ventolina</v>
      </c>
      <c r="X1359" s="24" t="s">
        <v>58</v>
      </c>
      <c r="Y1359" s="24">
        <f t="shared" si="176"/>
        <v>270</v>
      </c>
      <c r="Z1359" s="25">
        <v>0</v>
      </c>
      <c r="AA1359" s="25">
        <f t="shared" si="180"/>
        <v>0</v>
      </c>
      <c r="AB1359" s="25">
        <f t="shared" si="181"/>
        <v>0</v>
      </c>
      <c r="AC1359" s="25">
        <v>0</v>
      </c>
      <c r="AD1359" s="26">
        <v>2</v>
      </c>
      <c r="AE1359" s="26" t="s">
        <v>70</v>
      </c>
      <c r="AN1359" s="98" t="s">
        <v>416</v>
      </c>
    </row>
    <row r="1360" spans="1:40">
      <c r="A1360" s="17">
        <v>43813</v>
      </c>
      <c r="B1360" s="18">
        <v>0.33333333333333298</v>
      </c>
      <c r="C1360" s="18">
        <v>0.625</v>
      </c>
      <c r="D1360" s="19">
        <v>10</v>
      </c>
      <c r="E1360" s="19">
        <v>9</v>
      </c>
      <c r="F1360" s="19">
        <v>11</v>
      </c>
      <c r="G1360" s="5">
        <f>INDEX('Carta Psicrométrica'!B$3:AO$49,MATCH(datos!F1360,'Carta Psicrométrica'!A$3:A$49,0),MATCH(datos!E1360,'Carta Psicrométrica'!B$2:AO$2,0))</f>
        <v>0</v>
      </c>
      <c r="H1360" s="20">
        <v>19</v>
      </c>
      <c r="I1360" s="20">
        <v>8</v>
      </c>
      <c r="J1360" s="6">
        <v>1026</v>
      </c>
      <c r="K1360" s="6">
        <f t="shared" si="184"/>
        <v>769.5</v>
      </c>
      <c r="L1360" s="21">
        <v>7</v>
      </c>
      <c r="M1360" s="21">
        <v>7</v>
      </c>
      <c r="N1360" s="21">
        <v>9</v>
      </c>
      <c r="O1360" s="21">
        <v>10</v>
      </c>
      <c r="P1360" s="21">
        <v>12</v>
      </c>
      <c r="Q1360" s="22">
        <v>127</v>
      </c>
      <c r="R1360" s="22">
        <v>126</v>
      </c>
      <c r="S1360" s="23">
        <f t="shared" si="183"/>
        <v>1</v>
      </c>
      <c r="T1360" s="22">
        <v>9</v>
      </c>
      <c r="U1360" s="22">
        <v>6</v>
      </c>
      <c r="V1360" s="24">
        <v>2</v>
      </c>
      <c r="W1360" s="24" t="str">
        <f t="shared" si="177"/>
        <v>Brisa Suave</v>
      </c>
      <c r="X1360" s="24" t="s">
        <v>58</v>
      </c>
      <c r="Y1360" s="24">
        <f t="shared" si="176"/>
        <v>270</v>
      </c>
      <c r="Z1360" s="25">
        <v>0</v>
      </c>
      <c r="AA1360" s="25">
        <f t="shared" si="180"/>
        <v>0</v>
      </c>
      <c r="AB1360" s="25">
        <f t="shared" si="181"/>
        <v>0</v>
      </c>
      <c r="AC1360" s="25">
        <v>0</v>
      </c>
      <c r="AD1360" s="26">
        <v>0</v>
      </c>
      <c r="AN1360" s="98" t="s">
        <v>416</v>
      </c>
    </row>
    <row r="1361" spans="1:40">
      <c r="A1361" s="17">
        <v>43814</v>
      </c>
      <c r="B1361" s="18">
        <v>0.33333333333333298</v>
      </c>
      <c r="C1361" s="18">
        <v>0.625</v>
      </c>
      <c r="D1361" s="19">
        <v>12</v>
      </c>
      <c r="E1361" s="19">
        <v>10</v>
      </c>
      <c r="F1361" s="19">
        <v>14</v>
      </c>
      <c r="G1361" s="5">
        <f>INDEX('Carta Psicrométrica'!B$3:AO$49,MATCH(datos!F1361,'Carta Psicrométrica'!A$3:A$49,0),MATCH(datos!E1361,'Carta Psicrométrica'!B$2:AO$2,0))</f>
        <v>1</v>
      </c>
      <c r="H1361" s="20">
        <v>20</v>
      </c>
      <c r="I1361" s="20">
        <v>10</v>
      </c>
      <c r="J1361" s="6">
        <v>1026</v>
      </c>
      <c r="K1361" s="6">
        <f t="shared" si="184"/>
        <v>769.5</v>
      </c>
      <c r="L1361" s="21">
        <v>8</v>
      </c>
      <c r="M1361" s="21">
        <v>7</v>
      </c>
      <c r="N1361" s="21">
        <v>10</v>
      </c>
      <c r="O1361" s="21">
        <v>10</v>
      </c>
      <c r="P1361" s="21">
        <v>13</v>
      </c>
      <c r="Q1361" s="22">
        <v>126</v>
      </c>
      <c r="R1361" s="22">
        <v>124</v>
      </c>
      <c r="S1361" s="23">
        <f t="shared" si="183"/>
        <v>2</v>
      </c>
      <c r="T1361" s="22">
        <v>10</v>
      </c>
      <c r="U1361" s="22">
        <v>7</v>
      </c>
      <c r="V1361" s="24">
        <v>1</v>
      </c>
      <c r="W1361" s="24" t="str">
        <f t="shared" si="177"/>
        <v>Ventolina</v>
      </c>
      <c r="X1361" s="24" t="s">
        <v>58</v>
      </c>
      <c r="Y1361" s="24">
        <f t="shared" si="176"/>
        <v>270</v>
      </c>
      <c r="Z1361" s="25">
        <v>0</v>
      </c>
      <c r="AA1361" s="25">
        <f t="shared" si="180"/>
        <v>0</v>
      </c>
      <c r="AB1361" s="25">
        <f t="shared" si="181"/>
        <v>0</v>
      </c>
      <c r="AC1361" s="25">
        <v>0</v>
      </c>
      <c r="AD1361" s="26">
        <v>1</v>
      </c>
      <c r="AE1361" s="26" t="s">
        <v>78</v>
      </c>
      <c r="AN1361" s="98" t="s">
        <v>416</v>
      </c>
    </row>
    <row r="1362" spans="1:40">
      <c r="A1362" s="17">
        <v>43815</v>
      </c>
      <c r="B1362" s="18">
        <v>0.33333333333333298</v>
      </c>
      <c r="C1362" s="18">
        <v>0.625</v>
      </c>
      <c r="D1362" s="19">
        <v>8</v>
      </c>
      <c r="E1362" s="19">
        <v>6</v>
      </c>
      <c r="F1362" s="19">
        <v>8</v>
      </c>
      <c r="G1362" s="5">
        <f>INDEX('Carta Psicrométrica'!B$3:AO$49,MATCH(datos!F1362,'Carta Psicrométrica'!A$3:A$49,0),MATCH(datos!E1362,'Carta Psicrométrica'!B$2:AO$2,0))</f>
        <v>21</v>
      </c>
      <c r="H1362" s="20">
        <v>22</v>
      </c>
      <c r="I1362" s="20">
        <v>7</v>
      </c>
      <c r="J1362" s="6">
        <v>1026</v>
      </c>
      <c r="K1362" s="6">
        <f t="shared" si="184"/>
        <v>769.5</v>
      </c>
      <c r="L1362" s="21">
        <v>8</v>
      </c>
      <c r="M1362" s="21">
        <v>7</v>
      </c>
      <c r="N1362" s="21">
        <v>10</v>
      </c>
      <c r="O1362" s="21">
        <v>10</v>
      </c>
      <c r="P1362" s="21">
        <v>12</v>
      </c>
      <c r="Q1362" s="22">
        <v>124</v>
      </c>
      <c r="R1362" s="22">
        <v>121</v>
      </c>
      <c r="S1362" s="23">
        <f t="shared" si="183"/>
        <v>3</v>
      </c>
      <c r="T1362" s="22">
        <v>11</v>
      </c>
      <c r="U1362" s="22">
        <v>7</v>
      </c>
      <c r="V1362" s="24">
        <v>1</v>
      </c>
      <c r="W1362" s="24" t="str">
        <f t="shared" si="177"/>
        <v>Ventolina</v>
      </c>
      <c r="X1362" s="24" t="s">
        <v>60</v>
      </c>
      <c r="Y1362" s="24">
        <f t="shared" si="176"/>
        <v>292.5</v>
      </c>
      <c r="Z1362" s="25">
        <v>0</v>
      </c>
      <c r="AA1362" s="25">
        <f t="shared" si="180"/>
        <v>0</v>
      </c>
      <c r="AB1362" s="25">
        <f t="shared" si="181"/>
        <v>0</v>
      </c>
      <c r="AC1362" s="25">
        <v>0</v>
      </c>
      <c r="AD1362" s="26">
        <v>3</v>
      </c>
      <c r="AE1362" s="26" t="s">
        <v>74</v>
      </c>
      <c r="AN1362" s="98" t="s">
        <v>416</v>
      </c>
    </row>
    <row r="1363" spans="1:40">
      <c r="A1363" s="17">
        <v>43816</v>
      </c>
      <c r="B1363" s="18">
        <v>0.33333333333333298</v>
      </c>
      <c r="C1363" s="18">
        <v>0.625</v>
      </c>
      <c r="D1363" s="19">
        <v>1</v>
      </c>
      <c r="E1363" s="19">
        <v>0</v>
      </c>
      <c r="F1363" s="19">
        <v>2</v>
      </c>
      <c r="G1363" s="5" t="e">
        <f>INDEX('Carta Psicrométrica'!B$3:AO$49,MATCH(datos!F1363,'Carta Psicrométrica'!A$3:A$49,0),MATCH(datos!E1363,'Carta Psicrométrica'!B$2:AO$2,0))</f>
        <v>#N/A</v>
      </c>
      <c r="H1363" s="20">
        <v>12</v>
      </c>
      <c r="I1363" s="20">
        <v>0</v>
      </c>
      <c r="J1363" s="6">
        <v>1034</v>
      </c>
      <c r="K1363" s="6">
        <f t="shared" si="184"/>
        <v>775.5</v>
      </c>
      <c r="L1363" s="21">
        <v>5</v>
      </c>
      <c r="M1363" s="21">
        <v>5</v>
      </c>
      <c r="N1363" s="21">
        <v>8</v>
      </c>
      <c r="O1363" s="21">
        <v>10</v>
      </c>
      <c r="P1363" s="21">
        <v>13</v>
      </c>
      <c r="Q1363" s="22">
        <v>121</v>
      </c>
      <c r="R1363" s="22">
        <v>117</v>
      </c>
      <c r="S1363" s="23">
        <f t="shared" si="183"/>
        <v>4</v>
      </c>
      <c r="T1363" s="22">
        <v>8</v>
      </c>
      <c r="U1363" s="22">
        <v>-1</v>
      </c>
      <c r="V1363" s="24">
        <v>1</v>
      </c>
      <c r="W1363" s="24" t="str">
        <f t="shared" si="177"/>
        <v>Ventolina</v>
      </c>
      <c r="X1363" s="24" t="s">
        <v>67</v>
      </c>
      <c r="Y1363" s="24">
        <f t="shared" si="176"/>
        <v>337.5</v>
      </c>
      <c r="Z1363" s="25">
        <v>0</v>
      </c>
      <c r="AA1363" s="25">
        <f t="shared" si="180"/>
        <v>0</v>
      </c>
      <c r="AB1363" s="25">
        <f t="shared" si="181"/>
        <v>0</v>
      </c>
      <c r="AC1363" s="25">
        <v>0</v>
      </c>
      <c r="AD1363" s="26">
        <v>1</v>
      </c>
      <c r="AE1363" s="26" t="s">
        <v>105</v>
      </c>
      <c r="AN1363" s="98" t="s">
        <v>416</v>
      </c>
    </row>
    <row r="1364" spans="1:40">
      <c r="A1364" s="17">
        <v>43817</v>
      </c>
      <c r="B1364" s="18">
        <v>0.33333333333333298</v>
      </c>
      <c r="C1364" s="18">
        <v>0.625</v>
      </c>
      <c r="D1364" s="19">
        <v>0</v>
      </c>
      <c r="E1364" s="19">
        <v>-1</v>
      </c>
      <c r="F1364" s="19">
        <v>1</v>
      </c>
      <c r="G1364" s="5" t="e">
        <f>INDEX('Carta Psicrométrica'!B$3:AO$49,MATCH(datos!F1364,'Carta Psicrométrica'!A$3:A$49,0),MATCH(datos!E1364,'Carta Psicrométrica'!B$2:AO$2,0))</f>
        <v>#N/A</v>
      </c>
      <c r="H1364" s="20">
        <v>7</v>
      </c>
      <c r="I1364" s="20">
        <v>-2</v>
      </c>
      <c r="J1364" s="6">
        <v>1036</v>
      </c>
      <c r="K1364" s="6">
        <f t="shared" si="184"/>
        <v>777</v>
      </c>
      <c r="L1364" s="21">
        <v>1</v>
      </c>
      <c r="M1364" s="21">
        <v>3</v>
      </c>
      <c r="N1364" s="21">
        <v>6</v>
      </c>
      <c r="O1364" s="21">
        <v>8</v>
      </c>
      <c r="P1364" s="21">
        <v>11</v>
      </c>
      <c r="Q1364" s="22">
        <v>117</v>
      </c>
      <c r="R1364" s="22">
        <v>117</v>
      </c>
      <c r="S1364" s="23">
        <f t="shared" si="183"/>
        <v>0</v>
      </c>
      <c r="T1364" s="22">
        <v>3</v>
      </c>
      <c r="U1364" s="22">
        <v>0</v>
      </c>
      <c r="V1364" s="24">
        <v>2</v>
      </c>
      <c r="W1364" s="24" t="str">
        <f t="shared" si="177"/>
        <v>Brisa Suave</v>
      </c>
      <c r="X1364" s="24" t="s">
        <v>67</v>
      </c>
      <c r="Y1364" s="24">
        <f t="shared" si="176"/>
        <v>337.5</v>
      </c>
      <c r="Z1364" s="25">
        <v>0</v>
      </c>
      <c r="AA1364" s="25">
        <f t="shared" si="180"/>
        <v>0</v>
      </c>
      <c r="AB1364" s="25">
        <f t="shared" si="181"/>
        <v>0</v>
      </c>
      <c r="AC1364" s="25">
        <v>0</v>
      </c>
      <c r="AD1364" s="26">
        <v>1</v>
      </c>
      <c r="AE1364" s="26" t="s">
        <v>93</v>
      </c>
      <c r="AN1364" s="98" t="s">
        <v>416</v>
      </c>
    </row>
    <row r="1365" spans="1:40">
      <c r="A1365" s="17">
        <v>43818</v>
      </c>
      <c r="B1365" s="18">
        <v>0.33333333333333298</v>
      </c>
      <c r="C1365" s="18">
        <v>0.625</v>
      </c>
      <c r="D1365" s="19">
        <v>-1</v>
      </c>
      <c r="E1365" s="19">
        <v>-2</v>
      </c>
      <c r="F1365" s="19">
        <v>0</v>
      </c>
      <c r="G1365" s="5" t="e">
        <f>INDEX('Carta Psicrométrica'!B$3:AO$49,MATCH(datos!F1365,'Carta Psicrométrica'!A$3:A$49,0),MATCH(datos!E1365,'Carta Psicrométrica'!B$2:AO$2,0))</f>
        <v>#N/A</v>
      </c>
      <c r="H1365" s="20">
        <v>9</v>
      </c>
      <c r="I1365" s="20">
        <v>-2</v>
      </c>
      <c r="J1365" s="6">
        <v>1036</v>
      </c>
      <c r="K1365" s="6">
        <f t="shared" si="184"/>
        <v>777</v>
      </c>
      <c r="L1365" s="21">
        <v>3</v>
      </c>
      <c r="M1365" s="21">
        <v>4</v>
      </c>
      <c r="N1365" s="21">
        <v>7</v>
      </c>
      <c r="O1365" s="21">
        <v>10</v>
      </c>
      <c r="P1365" s="21">
        <v>13</v>
      </c>
      <c r="Q1365" s="22">
        <v>117</v>
      </c>
      <c r="R1365" s="22">
        <v>117</v>
      </c>
      <c r="S1365" s="23">
        <f t="shared" si="183"/>
        <v>0</v>
      </c>
      <c r="T1365" s="22">
        <v>2</v>
      </c>
      <c r="U1365" s="22">
        <v>-1</v>
      </c>
      <c r="V1365" s="24">
        <v>1</v>
      </c>
      <c r="W1365" s="24" t="str">
        <f t="shared" si="177"/>
        <v>Ventolina</v>
      </c>
      <c r="X1365" s="24" t="s">
        <v>64</v>
      </c>
      <c r="Y1365" s="24">
        <f t="shared" si="176"/>
        <v>0</v>
      </c>
      <c r="Z1365" s="25">
        <v>0</v>
      </c>
      <c r="AA1365" s="25">
        <f t="shared" si="180"/>
        <v>0</v>
      </c>
      <c r="AB1365" s="25">
        <f t="shared" si="181"/>
        <v>0</v>
      </c>
      <c r="AC1365" s="25">
        <v>0</v>
      </c>
      <c r="AD1365" s="26">
        <v>0</v>
      </c>
      <c r="AN1365" s="98" t="s">
        <v>416</v>
      </c>
    </row>
    <row r="1366" spans="1:40">
      <c r="A1366" s="17">
        <v>43819</v>
      </c>
      <c r="B1366" s="18">
        <v>0.33333333333333298</v>
      </c>
      <c r="C1366" s="18">
        <v>0.625</v>
      </c>
      <c r="D1366" s="19">
        <v>0</v>
      </c>
      <c r="E1366" s="19">
        <v>0</v>
      </c>
      <c r="F1366" s="19">
        <v>1</v>
      </c>
      <c r="G1366" s="5" t="e">
        <f>INDEX('Carta Psicrométrica'!B$3:AO$49,MATCH(datos!F1366,'Carta Psicrométrica'!A$3:A$49,0),MATCH(datos!E1366,'Carta Psicrométrica'!B$2:AO$2,0))</f>
        <v>#N/A</v>
      </c>
      <c r="H1366" s="20">
        <v>11</v>
      </c>
      <c r="I1366" s="20">
        <v>1</v>
      </c>
      <c r="J1366" s="6">
        <v>1035</v>
      </c>
      <c r="K1366" s="6">
        <f t="shared" si="184"/>
        <v>776.25</v>
      </c>
      <c r="L1366" s="21">
        <v>3</v>
      </c>
      <c r="M1366" s="21">
        <v>4</v>
      </c>
      <c r="N1366" s="21">
        <v>6</v>
      </c>
      <c r="O1366" s="21">
        <v>7</v>
      </c>
      <c r="P1366" s="21">
        <v>12</v>
      </c>
      <c r="Q1366" s="22">
        <v>117</v>
      </c>
      <c r="R1366" s="22">
        <v>117</v>
      </c>
      <c r="S1366" s="23">
        <f t="shared" si="183"/>
        <v>0</v>
      </c>
      <c r="T1366" s="22">
        <v>4</v>
      </c>
      <c r="U1366" s="22">
        <v>0</v>
      </c>
      <c r="V1366" s="24">
        <v>1</v>
      </c>
      <c r="W1366" s="24" t="str">
        <f t="shared" si="177"/>
        <v>Ventolina</v>
      </c>
      <c r="X1366" s="24" t="s">
        <v>67</v>
      </c>
      <c r="Y1366" s="24">
        <f t="shared" ref="Y1366:Y1396" si="185">IF(X1366="N",0,IF(X1366="NNE",22.5,IF(X1366="NE",45,IF(X1366="ENE",67.5,IF(X1366="E",90,IF(X1366="ESE",112.5,IF(X1366="SE",135.5,IF(X1366="SSE",157.5,IF(X1366="S",180,IF(X1366="SSW",202.5,IF(X1366="SW",225,IF(X1366="WSW",247.5,IF(X1366="W",270,IF(X1366="WNW",292.5,IF(X1366="NW",315,IF(X1366="NNW",337.5,"N/A"))))))))))))))))</f>
        <v>337.5</v>
      </c>
      <c r="Z1366" s="25">
        <v>0</v>
      </c>
      <c r="AA1366" s="25">
        <f t="shared" si="180"/>
        <v>0</v>
      </c>
      <c r="AB1366" s="25">
        <f t="shared" si="181"/>
        <v>0</v>
      </c>
      <c r="AC1366" s="25">
        <v>0</v>
      </c>
      <c r="AD1366" s="26">
        <v>0</v>
      </c>
      <c r="AN1366" s="98" t="s">
        <v>416</v>
      </c>
    </row>
    <row r="1367" spans="1:40">
      <c r="A1367" s="17">
        <v>43820</v>
      </c>
      <c r="B1367" s="18">
        <v>0.33333333333333298</v>
      </c>
      <c r="C1367" s="18">
        <v>0.625</v>
      </c>
      <c r="D1367" s="19">
        <v>-2</v>
      </c>
      <c r="E1367" s="19">
        <v>-2</v>
      </c>
      <c r="F1367" s="19">
        <v>-1</v>
      </c>
      <c r="G1367" s="5" t="e">
        <f>INDEX('Carta Psicrométrica'!B$3:AO$49,MATCH(datos!F1367,'Carta Psicrométrica'!A$3:A$49,0),MATCH(datos!E1367,'Carta Psicrométrica'!B$2:AO$2,0))</f>
        <v>#N/A</v>
      </c>
      <c r="H1367" s="20">
        <v>11</v>
      </c>
      <c r="I1367" s="20">
        <v>-2</v>
      </c>
      <c r="J1367" s="6">
        <v>1034</v>
      </c>
      <c r="K1367" s="6">
        <f t="shared" si="184"/>
        <v>775.5</v>
      </c>
      <c r="L1367" s="21">
        <v>2</v>
      </c>
      <c r="M1367" s="21">
        <v>3</v>
      </c>
      <c r="N1367" s="21">
        <v>6</v>
      </c>
      <c r="O1367" s="21">
        <v>8</v>
      </c>
      <c r="P1367" s="21">
        <v>11</v>
      </c>
      <c r="Q1367" s="22">
        <v>117</v>
      </c>
      <c r="R1367" s="22">
        <v>117</v>
      </c>
      <c r="S1367" s="23">
        <f t="shared" si="183"/>
        <v>0</v>
      </c>
      <c r="T1367" s="22">
        <v>2</v>
      </c>
      <c r="U1367" s="22">
        <v>0</v>
      </c>
      <c r="V1367" s="24">
        <v>0</v>
      </c>
      <c r="W1367" s="24" t="str">
        <f t="shared" ref="W1367:W1396" si="186">IF(V1367=0,"Calma",IF(V1367=1,"Ventolina",IF(V1367=2,"Brisa Suave",IF(V1367=3,"Brisa Leve",IF(V1367=4,"Brisa Moderada",IF(V1367=5,"Brisa Fresca",IF(V1367=6,"Brisa Fuerte",IF(V1367=7,"Viento Fuerte",IF(V1367=8,"Temporal",IF(V1367=9,"Temporal Fuerte",IF(V1367=10,"Temporal Violento",IF(V1367=11,"Temporal Muy Violento",IF(V1367=12,"Huracán","N/A")))))))))))))</f>
        <v>Calma</v>
      </c>
      <c r="X1367" s="24" t="s">
        <v>47</v>
      </c>
      <c r="Y1367" s="24">
        <f t="shared" si="185"/>
        <v>315</v>
      </c>
      <c r="Z1367" s="25">
        <v>0</v>
      </c>
      <c r="AA1367" s="25">
        <f t="shared" si="180"/>
        <v>0</v>
      </c>
      <c r="AB1367" s="25">
        <f t="shared" si="181"/>
        <v>0</v>
      </c>
      <c r="AC1367" s="25">
        <v>0</v>
      </c>
      <c r="AD1367" s="26">
        <v>6</v>
      </c>
      <c r="AE1367" s="26" t="s">
        <v>105</v>
      </c>
      <c r="AN1367" s="98" t="s">
        <v>416</v>
      </c>
    </row>
    <row r="1368" spans="1:40">
      <c r="A1368" s="17">
        <v>43821</v>
      </c>
      <c r="B1368" s="18">
        <v>0.33333333333333298</v>
      </c>
      <c r="C1368" s="18">
        <v>0.625</v>
      </c>
      <c r="D1368" s="19">
        <v>-1</v>
      </c>
      <c r="E1368" s="19">
        <v>-1</v>
      </c>
      <c r="F1368" s="19">
        <v>0</v>
      </c>
      <c r="G1368" s="5" t="e">
        <f>INDEX('Carta Psicrométrica'!B$3:AO$49,MATCH(datos!F1368,'Carta Psicrométrica'!A$3:A$49,0),MATCH(datos!E1368,'Carta Psicrométrica'!B$2:AO$2,0))</f>
        <v>#N/A</v>
      </c>
      <c r="H1368" s="20">
        <v>12</v>
      </c>
      <c r="I1368" s="20">
        <v>-2</v>
      </c>
      <c r="J1368" s="6">
        <v>1035</v>
      </c>
      <c r="K1368" s="6">
        <f t="shared" si="184"/>
        <v>776.25</v>
      </c>
      <c r="L1368" s="21">
        <v>1</v>
      </c>
      <c r="M1368" s="21">
        <v>2</v>
      </c>
      <c r="N1368" s="21">
        <v>5</v>
      </c>
      <c r="O1368" s="21">
        <v>7</v>
      </c>
      <c r="P1368" s="21">
        <v>11</v>
      </c>
      <c r="Q1368" s="22">
        <v>117</v>
      </c>
      <c r="R1368" s="22">
        <v>115</v>
      </c>
      <c r="S1368" s="23">
        <f t="shared" si="183"/>
        <v>2</v>
      </c>
      <c r="T1368" s="22">
        <v>0</v>
      </c>
      <c r="U1368" s="22">
        <v>-2</v>
      </c>
      <c r="V1368" s="24">
        <v>2</v>
      </c>
      <c r="W1368" s="24" t="str">
        <f t="shared" si="186"/>
        <v>Brisa Suave</v>
      </c>
      <c r="X1368" s="24" t="s">
        <v>60</v>
      </c>
      <c r="Y1368" s="24">
        <f t="shared" si="185"/>
        <v>292.5</v>
      </c>
      <c r="Z1368" s="25">
        <v>0</v>
      </c>
      <c r="AA1368" s="25">
        <f t="shared" si="180"/>
        <v>0</v>
      </c>
      <c r="AB1368" s="25">
        <f t="shared" si="181"/>
        <v>0</v>
      </c>
      <c r="AC1368" s="25">
        <v>0</v>
      </c>
      <c r="AD1368" s="26">
        <v>6</v>
      </c>
      <c r="AE1368" s="26" t="s">
        <v>102</v>
      </c>
      <c r="AN1368" s="98" t="s">
        <v>416</v>
      </c>
    </row>
    <row r="1369" spans="1:40">
      <c r="A1369" s="17">
        <v>43822</v>
      </c>
      <c r="B1369" s="18">
        <v>0.33333333333333298</v>
      </c>
      <c r="C1369" s="18">
        <v>0.625</v>
      </c>
      <c r="D1369" s="19">
        <v>1</v>
      </c>
      <c r="E1369" s="19">
        <v>1</v>
      </c>
      <c r="F1369" s="19">
        <v>2</v>
      </c>
      <c r="G1369" s="5">
        <f>INDEX('Carta Psicrométrica'!B$3:AO$49,MATCH(datos!F1369,'Carta Psicrométrica'!A$3:A$49,0),MATCH(datos!E1369,'Carta Psicrométrica'!B$2:AO$2,0))</f>
        <v>82</v>
      </c>
      <c r="H1369" s="20">
        <v>13</v>
      </c>
      <c r="I1369" s="20">
        <v>1</v>
      </c>
      <c r="J1369" s="6">
        <v>1035</v>
      </c>
      <c r="K1369" s="6">
        <f t="shared" si="184"/>
        <v>776.25</v>
      </c>
      <c r="L1369" s="21">
        <v>2</v>
      </c>
      <c r="M1369" s="21">
        <v>2</v>
      </c>
      <c r="N1369" s="21">
        <v>5</v>
      </c>
      <c r="O1369" s="21">
        <v>7</v>
      </c>
      <c r="P1369" s="21">
        <v>11</v>
      </c>
      <c r="Q1369" s="22">
        <v>115</v>
      </c>
      <c r="R1369" s="22">
        <v>115</v>
      </c>
      <c r="S1369" s="23">
        <f t="shared" si="183"/>
        <v>0</v>
      </c>
      <c r="T1369" s="22">
        <v>4</v>
      </c>
      <c r="U1369" s="22">
        <v>2</v>
      </c>
      <c r="V1369" s="24">
        <v>1</v>
      </c>
      <c r="W1369" s="24" t="str">
        <f t="shared" si="186"/>
        <v>Ventolina</v>
      </c>
      <c r="X1369" s="24" t="s">
        <v>58</v>
      </c>
      <c r="Y1369" s="24">
        <f t="shared" si="185"/>
        <v>270</v>
      </c>
      <c r="Z1369" s="25">
        <v>0</v>
      </c>
      <c r="AA1369" s="25">
        <f t="shared" si="180"/>
        <v>0</v>
      </c>
      <c r="AB1369" s="25">
        <f t="shared" si="181"/>
        <v>0</v>
      </c>
      <c r="AC1369" s="25">
        <v>0</v>
      </c>
      <c r="AD1369" s="26">
        <v>3</v>
      </c>
      <c r="AE1369" s="26" t="s">
        <v>89</v>
      </c>
      <c r="AN1369" s="98" t="s">
        <v>416</v>
      </c>
    </row>
    <row r="1370" spans="1:40">
      <c r="A1370" s="17">
        <v>43823</v>
      </c>
      <c r="B1370" s="18">
        <v>0.33333333333333298</v>
      </c>
      <c r="C1370" s="18">
        <v>0.625</v>
      </c>
      <c r="D1370" s="19">
        <v>5</v>
      </c>
      <c r="E1370" s="19">
        <v>4</v>
      </c>
      <c r="F1370" s="19">
        <v>6</v>
      </c>
      <c r="G1370" s="5">
        <f>INDEX('Carta Psicrométrica'!B$3:AO$49,MATCH(datos!F1370,'Carta Psicrométrica'!A$3:A$49,0),MATCH(datos!E1370,'Carta Psicrométrica'!B$2:AO$2,0))</f>
        <v>41</v>
      </c>
      <c r="H1370" s="20">
        <v>14</v>
      </c>
      <c r="I1370" s="20">
        <v>1</v>
      </c>
      <c r="J1370" s="6">
        <v>1034</v>
      </c>
      <c r="K1370" s="6">
        <f t="shared" si="184"/>
        <v>775.5</v>
      </c>
      <c r="L1370" s="21">
        <v>4</v>
      </c>
      <c r="M1370" s="21">
        <v>3</v>
      </c>
      <c r="N1370" s="21">
        <v>5</v>
      </c>
      <c r="O1370" s="21">
        <v>7</v>
      </c>
      <c r="P1370" s="21">
        <v>11</v>
      </c>
      <c r="Q1370" s="22">
        <v>115</v>
      </c>
      <c r="R1370" s="22">
        <v>114</v>
      </c>
      <c r="S1370" s="23">
        <f t="shared" si="183"/>
        <v>1</v>
      </c>
      <c r="T1370" s="22">
        <v>4</v>
      </c>
      <c r="U1370" s="22">
        <v>1</v>
      </c>
      <c r="V1370" s="24">
        <v>0</v>
      </c>
      <c r="W1370" s="24" t="str">
        <f t="shared" si="186"/>
        <v>Calma</v>
      </c>
      <c r="X1370" s="24" t="s">
        <v>60</v>
      </c>
      <c r="Y1370" s="24">
        <f t="shared" si="185"/>
        <v>292.5</v>
      </c>
      <c r="Z1370" s="25">
        <v>0</v>
      </c>
      <c r="AA1370" s="25">
        <f t="shared" si="180"/>
        <v>0</v>
      </c>
      <c r="AB1370" s="25">
        <f t="shared" si="181"/>
        <v>0</v>
      </c>
      <c r="AC1370" s="25">
        <v>0</v>
      </c>
      <c r="AD1370" s="26">
        <v>7</v>
      </c>
      <c r="AE1370" s="26" t="s">
        <v>83</v>
      </c>
      <c r="AN1370" s="98" t="s">
        <v>416</v>
      </c>
    </row>
    <row r="1371" spans="1:40">
      <c r="A1371" s="17">
        <v>43824</v>
      </c>
      <c r="B1371" s="18">
        <v>0.33333333333333298</v>
      </c>
      <c r="C1371" s="18">
        <v>0.625</v>
      </c>
      <c r="D1371" s="19">
        <v>5</v>
      </c>
      <c r="E1371" s="19">
        <v>6</v>
      </c>
      <c r="F1371" s="19">
        <v>5</v>
      </c>
      <c r="G1371" s="5">
        <f>INDEX('Carta Psicrométrica'!B$3:AO$49,MATCH(datos!F1371,'Carta Psicrométrica'!A$3:A$49,0),MATCH(datos!E1371,'Carta Psicrométrica'!B$2:AO$2,0))</f>
        <v>15</v>
      </c>
      <c r="H1371" s="20">
        <v>13</v>
      </c>
      <c r="I1371" s="20">
        <v>0</v>
      </c>
      <c r="J1371" s="6">
        <v>1026</v>
      </c>
      <c r="K1371" s="6">
        <f t="shared" si="184"/>
        <v>769.5</v>
      </c>
      <c r="L1371" s="21">
        <v>5</v>
      </c>
      <c r="M1371" s="21">
        <v>4</v>
      </c>
      <c r="N1371" s="21">
        <v>6</v>
      </c>
      <c r="O1371" s="21">
        <v>7</v>
      </c>
      <c r="P1371" s="21">
        <v>11</v>
      </c>
      <c r="Q1371" s="22">
        <v>114</v>
      </c>
      <c r="R1371" s="22">
        <v>118</v>
      </c>
      <c r="S1371" s="23">
        <f t="shared" si="183"/>
        <v>1.0799999999999983</v>
      </c>
      <c r="T1371" s="22">
        <v>0</v>
      </c>
      <c r="U1371" s="22">
        <v>1</v>
      </c>
      <c r="V1371" s="24">
        <v>1</v>
      </c>
      <c r="W1371" s="24" t="str">
        <f t="shared" si="186"/>
        <v>Ventolina</v>
      </c>
      <c r="X1371" s="24" t="s">
        <v>58</v>
      </c>
      <c r="Y1371" s="24">
        <f t="shared" si="185"/>
        <v>270</v>
      </c>
      <c r="Z1371" s="25">
        <v>0.2</v>
      </c>
      <c r="AA1371" s="25">
        <f t="shared" si="180"/>
        <v>0.17322800000000002</v>
      </c>
      <c r="AB1371" s="25">
        <f t="shared" si="181"/>
        <v>5.08</v>
      </c>
      <c r="AC1371" s="25">
        <v>4.4000000000000004</v>
      </c>
      <c r="AD1371" s="26">
        <v>3</v>
      </c>
      <c r="AE1371" s="26" t="s">
        <v>102</v>
      </c>
      <c r="AN1371" s="98" t="s">
        <v>416</v>
      </c>
    </row>
    <row r="1372" spans="1:40">
      <c r="A1372" s="17">
        <v>43825</v>
      </c>
      <c r="B1372" s="18">
        <v>0.33333333333333298</v>
      </c>
      <c r="C1372" s="18">
        <v>0.625</v>
      </c>
      <c r="D1372" s="19">
        <v>2</v>
      </c>
      <c r="E1372" s="19">
        <v>3</v>
      </c>
      <c r="F1372" s="19">
        <v>3</v>
      </c>
      <c r="G1372" s="5">
        <f>INDEX('Carta Psicrométrica'!B$3:AO$49,MATCH(datos!F1372,'Carta Psicrométrica'!A$3:A$49,0),MATCH(datos!E1372,'Carta Psicrométrica'!B$2:AO$2,0))</f>
        <v>49</v>
      </c>
      <c r="H1372" s="20">
        <v>15</v>
      </c>
      <c r="I1372" s="20">
        <v>0</v>
      </c>
      <c r="J1372" s="6">
        <v>1026</v>
      </c>
      <c r="K1372" s="6">
        <f t="shared" si="184"/>
        <v>769.5</v>
      </c>
      <c r="L1372" s="21">
        <v>4</v>
      </c>
      <c r="M1372" s="21">
        <v>4</v>
      </c>
      <c r="N1372" s="21">
        <v>6</v>
      </c>
      <c r="O1372" s="21">
        <v>7</v>
      </c>
      <c r="P1372" s="21">
        <v>10</v>
      </c>
      <c r="Q1372" s="22">
        <v>118</v>
      </c>
      <c r="R1372" s="22">
        <v>119</v>
      </c>
      <c r="S1372" s="23">
        <f t="shared" si="183"/>
        <v>-0.74599999999999511</v>
      </c>
      <c r="T1372" s="22">
        <v>7</v>
      </c>
      <c r="U1372" s="22">
        <v>3</v>
      </c>
      <c r="V1372" s="24">
        <v>0</v>
      </c>
      <c r="W1372" s="24" t="str">
        <f t="shared" si="186"/>
        <v>Calma</v>
      </c>
      <c r="X1372" s="24" t="s">
        <v>58</v>
      </c>
      <c r="Y1372" s="24">
        <f t="shared" si="185"/>
        <v>270</v>
      </c>
      <c r="Z1372" s="25">
        <v>0.01</v>
      </c>
      <c r="AA1372" s="25">
        <f t="shared" ref="AA1372:AA1396" si="187">AC1372*0.03937</f>
        <v>7.8740000000000008E-3</v>
      </c>
      <c r="AB1372" s="25">
        <f t="shared" ref="AB1372:AB1396" si="188">Z1372*25.4</f>
        <v>0.254</v>
      </c>
      <c r="AC1372" s="25">
        <v>0.2</v>
      </c>
      <c r="AD1372" s="26">
        <v>0</v>
      </c>
      <c r="AN1372" s="98" t="s">
        <v>416</v>
      </c>
    </row>
    <row r="1373" spans="1:40">
      <c r="A1373" s="17">
        <v>43826</v>
      </c>
      <c r="B1373" s="18">
        <v>0.33333333333333298</v>
      </c>
      <c r="C1373" s="18">
        <v>0.625</v>
      </c>
      <c r="D1373" s="19">
        <v>3</v>
      </c>
      <c r="E1373" s="19">
        <v>5</v>
      </c>
      <c r="F1373" s="19">
        <v>4</v>
      </c>
      <c r="G1373" s="5">
        <f>INDEX('Carta Psicrométrica'!B$3:AO$49,MATCH(datos!F1373,'Carta Psicrométrica'!A$3:A$49,0),MATCH(datos!E1373,'Carta Psicrométrica'!B$2:AO$2,0))</f>
        <v>5</v>
      </c>
      <c r="H1373" s="20">
        <v>14</v>
      </c>
      <c r="I1373" s="20">
        <v>3</v>
      </c>
      <c r="J1373" s="6">
        <v>1026</v>
      </c>
      <c r="K1373" s="6">
        <f t="shared" si="184"/>
        <v>769.5</v>
      </c>
      <c r="L1373" s="21">
        <v>4</v>
      </c>
      <c r="M1373" s="21">
        <v>4</v>
      </c>
      <c r="N1373" s="21">
        <v>6</v>
      </c>
      <c r="O1373" s="21">
        <v>7</v>
      </c>
      <c r="P1373" s="21">
        <v>10</v>
      </c>
      <c r="Q1373" s="22">
        <v>119</v>
      </c>
      <c r="R1373" s="22">
        <v>118</v>
      </c>
      <c r="S1373" s="23">
        <f t="shared" si="183"/>
        <v>1</v>
      </c>
      <c r="T1373" s="22">
        <v>7</v>
      </c>
      <c r="U1373" s="22">
        <v>4</v>
      </c>
      <c r="V1373" s="24">
        <v>0</v>
      </c>
      <c r="W1373" s="24" t="str">
        <f t="shared" si="186"/>
        <v>Calma</v>
      </c>
      <c r="X1373" s="24" t="s">
        <v>58</v>
      </c>
      <c r="Y1373" s="24">
        <f t="shared" si="185"/>
        <v>270</v>
      </c>
      <c r="Z1373" s="25">
        <v>0</v>
      </c>
      <c r="AA1373" s="25">
        <f t="shared" si="187"/>
        <v>0</v>
      </c>
      <c r="AB1373" s="25">
        <f t="shared" si="188"/>
        <v>0</v>
      </c>
      <c r="AC1373" s="25">
        <v>0</v>
      </c>
      <c r="AD1373" s="26">
        <v>2</v>
      </c>
      <c r="AE1373" s="26" t="s">
        <v>110</v>
      </c>
      <c r="AN1373" s="98" t="s">
        <v>416</v>
      </c>
    </row>
    <row r="1374" spans="1:40">
      <c r="A1374" s="17">
        <v>43827</v>
      </c>
      <c r="B1374" s="18">
        <v>0.33333333333333298</v>
      </c>
      <c r="C1374" s="18">
        <v>0.625</v>
      </c>
      <c r="D1374" s="19">
        <v>4</v>
      </c>
      <c r="E1374" s="19">
        <v>4</v>
      </c>
      <c r="F1374" s="19">
        <v>5</v>
      </c>
      <c r="G1374" s="5">
        <f>INDEX('Carta Psicrométrica'!B$3:AO$49,MATCH(datos!F1374,'Carta Psicrométrica'!A$3:A$49,0),MATCH(datos!E1374,'Carta Psicrométrica'!B$2:AO$2,0))</f>
        <v>38</v>
      </c>
      <c r="H1374" s="20">
        <v>16</v>
      </c>
      <c r="I1374" s="20">
        <v>3</v>
      </c>
      <c r="J1374" s="6">
        <v>1026</v>
      </c>
      <c r="K1374" s="6">
        <f t="shared" si="184"/>
        <v>769.5</v>
      </c>
      <c r="L1374" s="21">
        <v>5</v>
      </c>
      <c r="M1374" s="21">
        <v>4</v>
      </c>
      <c r="N1374" s="21">
        <v>6</v>
      </c>
      <c r="O1374" s="21">
        <v>7</v>
      </c>
      <c r="P1374" s="21">
        <v>10</v>
      </c>
      <c r="Q1374" s="22">
        <v>118</v>
      </c>
      <c r="R1374" s="22">
        <v>116</v>
      </c>
      <c r="S1374" s="23">
        <f t="shared" si="183"/>
        <v>2</v>
      </c>
      <c r="T1374" s="22">
        <v>8</v>
      </c>
      <c r="U1374" s="22">
        <v>4</v>
      </c>
      <c r="V1374" s="24">
        <v>2</v>
      </c>
      <c r="W1374" s="24" t="str">
        <f>IF(V1374=0,"Calma",IF(V1374=1,"Ventolina",IF(V1374=2,"Brisa Suave",IF(V1374=3,"Brisa Leve",IF(V1374=4,"Brisa Moderada",IF(V1374=5,"Brisa Fresca",IF(V1374=6,"Brisa Fuerte",IF(V1374=7,"Viento Fuerte",IF(V1374=8,"Temporal",IF(V1374=9,"Temporal Fuerte",IF(V1374=10,"Temporal Violento",IF(V1374=11,"Temporal Muy Violento",IF(V1374=12,"Huracán","N/A")))))))))))))</f>
        <v>Brisa Suave</v>
      </c>
      <c r="X1374" s="24" t="s">
        <v>58</v>
      </c>
      <c r="Y1374" s="24">
        <f t="shared" si="185"/>
        <v>270</v>
      </c>
      <c r="Z1374" s="25">
        <v>0</v>
      </c>
      <c r="AA1374" s="25">
        <f t="shared" si="187"/>
        <v>0</v>
      </c>
      <c r="AB1374" s="25">
        <f t="shared" si="188"/>
        <v>0</v>
      </c>
      <c r="AC1374" s="25">
        <v>0</v>
      </c>
      <c r="AD1374" s="26">
        <v>1</v>
      </c>
      <c r="AE1374" s="26" t="s">
        <v>88</v>
      </c>
      <c r="AN1374" s="98" t="s">
        <v>416</v>
      </c>
    </row>
    <row r="1375" spans="1:40">
      <c r="A1375" s="17">
        <v>43828</v>
      </c>
      <c r="B1375" s="18">
        <v>0.33333333333333298</v>
      </c>
      <c r="C1375" s="18">
        <v>0.625</v>
      </c>
      <c r="D1375" s="19">
        <v>-1</v>
      </c>
      <c r="E1375" s="19">
        <v>0</v>
      </c>
      <c r="F1375" s="19">
        <v>0</v>
      </c>
      <c r="G1375" s="5" t="e">
        <f>INDEX('Carta Psicrométrica'!B$3:AO$49,MATCH(datos!F1375,'Carta Psicrométrica'!A$3:A$49,0),MATCH(datos!E1375,'Carta Psicrométrica'!B$2:AO$2,0))</f>
        <v>#N/A</v>
      </c>
      <c r="H1375" s="20">
        <v>9</v>
      </c>
      <c r="I1375" s="20">
        <v>-1</v>
      </c>
      <c r="J1375" s="6">
        <v>1026</v>
      </c>
      <c r="K1375" s="6">
        <f t="shared" si="184"/>
        <v>769.5</v>
      </c>
      <c r="L1375" s="21">
        <v>5</v>
      </c>
      <c r="M1375" s="21">
        <v>4</v>
      </c>
      <c r="N1375" s="21">
        <v>6</v>
      </c>
      <c r="O1375" s="21">
        <v>7</v>
      </c>
      <c r="P1375" s="21">
        <v>10</v>
      </c>
      <c r="Q1375" s="22">
        <v>116</v>
      </c>
      <c r="R1375" s="22">
        <v>117</v>
      </c>
      <c r="S1375" s="23">
        <f t="shared" si="183"/>
        <v>0.52400000000000091</v>
      </c>
      <c r="T1375" s="22">
        <v>6</v>
      </c>
      <c r="U1375" s="22">
        <v>1</v>
      </c>
      <c r="V1375" s="24">
        <v>3</v>
      </c>
      <c r="W1375" s="24" t="str">
        <f t="shared" si="186"/>
        <v>Brisa Leve</v>
      </c>
      <c r="X1375" s="24" t="s">
        <v>60</v>
      </c>
      <c r="Y1375" s="24">
        <f t="shared" si="185"/>
        <v>292.5</v>
      </c>
      <c r="Z1375" s="25">
        <v>0.06</v>
      </c>
      <c r="AA1375" s="25">
        <f t="shared" si="187"/>
        <v>4.7244000000000001E-2</v>
      </c>
      <c r="AB1375" s="25">
        <f t="shared" si="188"/>
        <v>1.5239999999999998</v>
      </c>
      <c r="AC1375" s="25">
        <v>1.2</v>
      </c>
      <c r="AD1375" s="26">
        <v>1</v>
      </c>
      <c r="AE1375" s="26" t="s">
        <v>88</v>
      </c>
      <c r="AN1375" s="98" t="s">
        <v>416</v>
      </c>
    </row>
    <row r="1376" spans="1:40">
      <c r="A1376" s="17">
        <v>43829</v>
      </c>
      <c r="B1376" s="18">
        <v>0.33333333333333298</v>
      </c>
      <c r="C1376" s="18">
        <v>0.625</v>
      </c>
      <c r="D1376" s="19">
        <v>-2</v>
      </c>
      <c r="E1376" s="19">
        <v>-2</v>
      </c>
      <c r="F1376" s="19">
        <v>-1</v>
      </c>
      <c r="G1376" s="5" t="e">
        <f>INDEX('Carta Psicrométrica'!B$3:AO$49,MATCH(datos!F1376,'Carta Psicrométrica'!A$3:A$49,0),MATCH(datos!E1376,'Carta Psicrométrica'!B$2:AO$2,0))</f>
        <v>#N/A</v>
      </c>
      <c r="H1376" s="20">
        <v>0</v>
      </c>
      <c r="I1376" s="20">
        <v>2</v>
      </c>
      <c r="J1376" s="6">
        <v>1030</v>
      </c>
      <c r="K1376" s="6">
        <f t="shared" si="184"/>
        <v>772.5</v>
      </c>
      <c r="L1376" s="21">
        <v>3</v>
      </c>
      <c r="M1376" s="21">
        <v>3</v>
      </c>
      <c r="N1376" s="21">
        <v>6</v>
      </c>
      <c r="O1376" s="21">
        <v>7</v>
      </c>
      <c r="P1376" s="21">
        <v>10</v>
      </c>
      <c r="Q1376" s="22">
        <v>117</v>
      </c>
      <c r="R1376" s="22">
        <v>116</v>
      </c>
      <c r="S1376" s="23">
        <f t="shared" si="183"/>
        <v>1.5079999999999956</v>
      </c>
      <c r="T1376" s="22">
        <v>3</v>
      </c>
      <c r="U1376" s="22">
        <v>0</v>
      </c>
      <c r="V1376" s="24">
        <v>1</v>
      </c>
      <c r="W1376" s="24" t="str">
        <f t="shared" si="186"/>
        <v>Ventolina</v>
      </c>
      <c r="X1376" s="24" t="s">
        <v>60</v>
      </c>
      <c r="Y1376" s="24">
        <f t="shared" si="185"/>
        <v>292.5</v>
      </c>
      <c r="Z1376" s="25">
        <v>0.02</v>
      </c>
      <c r="AA1376" s="25">
        <f t="shared" si="187"/>
        <v>0</v>
      </c>
      <c r="AB1376" s="25">
        <f t="shared" si="188"/>
        <v>0.50800000000000001</v>
      </c>
      <c r="AC1376" s="25">
        <v>0</v>
      </c>
      <c r="AD1376" s="26">
        <v>1</v>
      </c>
      <c r="AE1376" s="26" t="s">
        <v>78</v>
      </c>
      <c r="AN1376" s="98" t="s">
        <v>416</v>
      </c>
    </row>
    <row r="1377" spans="1:40">
      <c r="A1377" s="17">
        <v>43830</v>
      </c>
      <c r="B1377" s="18">
        <v>0.33333333333333298</v>
      </c>
      <c r="C1377" s="18">
        <v>0.625</v>
      </c>
      <c r="D1377" s="19">
        <v>1</v>
      </c>
      <c r="E1377" s="19">
        <v>1</v>
      </c>
      <c r="F1377" s="19">
        <v>2</v>
      </c>
      <c r="G1377" s="5">
        <f>INDEX('Carta Psicrométrica'!B$3:AO$49,MATCH(datos!F1377,'Carta Psicrométrica'!A$3:A$49,0),MATCH(datos!E1377,'Carta Psicrométrica'!B$2:AO$2,0))</f>
        <v>82</v>
      </c>
      <c r="H1377" s="20">
        <v>1</v>
      </c>
      <c r="I1377" s="20">
        <v>1</v>
      </c>
      <c r="J1377" s="6">
        <v>1030</v>
      </c>
      <c r="K1377" s="6">
        <f t="shared" si="184"/>
        <v>772.5</v>
      </c>
      <c r="L1377" s="21">
        <v>3</v>
      </c>
      <c r="M1377" s="21">
        <v>2</v>
      </c>
      <c r="N1377" s="21">
        <v>5</v>
      </c>
      <c r="O1377" s="21">
        <v>6</v>
      </c>
      <c r="P1377" s="21">
        <v>8</v>
      </c>
      <c r="Q1377" s="22">
        <v>116</v>
      </c>
      <c r="R1377" s="22">
        <v>115</v>
      </c>
      <c r="S1377" s="23">
        <f t="shared" si="183"/>
        <v>1</v>
      </c>
      <c r="T1377" s="22">
        <v>1</v>
      </c>
      <c r="U1377" s="22">
        <v>0</v>
      </c>
      <c r="V1377" s="24">
        <v>1</v>
      </c>
      <c r="W1377" s="24" t="str">
        <f t="shared" si="186"/>
        <v>Ventolina</v>
      </c>
      <c r="X1377" s="24" t="s">
        <v>47</v>
      </c>
      <c r="Y1377" s="24">
        <f t="shared" si="185"/>
        <v>315</v>
      </c>
      <c r="Z1377" s="25">
        <v>0</v>
      </c>
      <c r="AA1377" s="25">
        <f t="shared" si="187"/>
        <v>0</v>
      </c>
      <c r="AB1377" s="25">
        <f t="shared" si="188"/>
        <v>0</v>
      </c>
      <c r="AC1377" s="25">
        <v>0</v>
      </c>
      <c r="AD1377" s="26">
        <v>1</v>
      </c>
      <c r="AE1377" s="26" t="s">
        <v>70</v>
      </c>
      <c r="AN1377" s="98" t="s">
        <v>416</v>
      </c>
    </row>
    <row r="1378" spans="1:40">
      <c r="A1378" s="17">
        <v>43831</v>
      </c>
      <c r="B1378" s="18">
        <v>0.33333333333333298</v>
      </c>
      <c r="C1378" s="18">
        <v>0.625</v>
      </c>
      <c r="D1378" s="19">
        <v>1</v>
      </c>
      <c r="E1378" s="19">
        <v>1</v>
      </c>
      <c r="F1378" s="19">
        <v>2</v>
      </c>
      <c r="G1378" s="5">
        <f>INDEX('Carta Psicrométrica'!B$3:AO$49,MATCH(datos!F1378,'Carta Psicrométrica'!A$3:A$49,0),MATCH(datos!E1378,'Carta Psicrométrica'!B$2:AO$2,0))</f>
        <v>82</v>
      </c>
      <c r="H1378" s="20">
        <v>10</v>
      </c>
      <c r="I1378" s="20">
        <v>0</v>
      </c>
      <c r="J1378" s="6">
        <v>1028</v>
      </c>
      <c r="K1378" s="6">
        <f t="shared" si="184"/>
        <v>771</v>
      </c>
      <c r="L1378" s="21">
        <v>3</v>
      </c>
      <c r="M1378" s="21">
        <v>3</v>
      </c>
      <c r="N1378" s="21">
        <v>5</v>
      </c>
      <c r="O1378" s="21">
        <v>7</v>
      </c>
      <c r="P1378" s="21">
        <v>10</v>
      </c>
      <c r="Q1378" s="22">
        <v>115</v>
      </c>
      <c r="R1378" s="22">
        <v>115</v>
      </c>
      <c r="S1378" s="23">
        <f t="shared" si="183"/>
        <v>0</v>
      </c>
      <c r="T1378" s="22">
        <v>2</v>
      </c>
      <c r="U1378" s="22">
        <v>0</v>
      </c>
      <c r="V1378" s="24">
        <v>1</v>
      </c>
      <c r="W1378" s="24" t="str">
        <f t="shared" si="186"/>
        <v>Ventolina</v>
      </c>
      <c r="X1378" s="24" t="s">
        <v>47</v>
      </c>
      <c r="Y1378" s="24">
        <f t="shared" si="185"/>
        <v>315</v>
      </c>
      <c r="Z1378" s="25">
        <v>0</v>
      </c>
      <c r="AA1378" s="25">
        <f t="shared" si="187"/>
        <v>0</v>
      </c>
      <c r="AB1378" s="25">
        <f t="shared" si="188"/>
        <v>0</v>
      </c>
      <c r="AC1378" s="25">
        <v>0</v>
      </c>
      <c r="AD1378" s="26">
        <v>0</v>
      </c>
      <c r="AN1378" s="98" t="s">
        <v>416</v>
      </c>
    </row>
    <row r="1379" spans="1:40">
      <c r="A1379" s="17">
        <v>43832</v>
      </c>
      <c r="B1379" s="18">
        <v>0.33333333333333298</v>
      </c>
      <c r="C1379" s="18">
        <v>0.625</v>
      </c>
      <c r="D1379" s="19">
        <v>5</v>
      </c>
      <c r="E1379" s="19">
        <v>6</v>
      </c>
      <c r="F1379" s="19">
        <v>6</v>
      </c>
      <c r="G1379" s="5">
        <f>INDEX('Carta Psicrométrica'!B$3:AO$49,MATCH(datos!F1379,'Carta Psicrométrica'!A$3:A$49,0),MATCH(datos!E1379,'Carta Psicrométrica'!B$2:AO$2,0))</f>
        <v>14</v>
      </c>
      <c r="H1379" s="20">
        <v>14</v>
      </c>
      <c r="I1379" s="20">
        <v>1</v>
      </c>
      <c r="J1379" s="6">
        <v>1026</v>
      </c>
      <c r="K1379" s="6">
        <f t="shared" si="184"/>
        <v>769.5</v>
      </c>
      <c r="L1379" s="21">
        <v>3</v>
      </c>
      <c r="M1379" s="21">
        <v>3</v>
      </c>
      <c r="N1379" s="21">
        <v>5</v>
      </c>
      <c r="O1379" s="21">
        <v>6</v>
      </c>
      <c r="P1379" s="21">
        <v>10</v>
      </c>
      <c r="Q1379" s="22">
        <v>115</v>
      </c>
      <c r="R1379" s="22">
        <v>113</v>
      </c>
      <c r="S1379" s="23">
        <f t="shared" si="183"/>
        <v>2.5079999999999956</v>
      </c>
      <c r="T1379" s="22">
        <v>3</v>
      </c>
      <c r="U1379" s="22">
        <v>1</v>
      </c>
      <c r="V1379" s="24">
        <v>3</v>
      </c>
      <c r="W1379" s="24" t="str">
        <f t="shared" si="186"/>
        <v>Brisa Leve</v>
      </c>
      <c r="X1379" s="24" t="s">
        <v>49</v>
      </c>
      <c r="Y1379" s="24">
        <f t="shared" si="185"/>
        <v>247.5</v>
      </c>
      <c r="Z1379" s="25">
        <v>0.02</v>
      </c>
      <c r="AA1379" s="25">
        <f t="shared" si="187"/>
        <v>7.8740000000000004E-2</v>
      </c>
      <c r="AB1379" s="25">
        <f t="shared" si="188"/>
        <v>0.50800000000000001</v>
      </c>
      <c r="AC1379" s="25">
        <v>2</v>
      </c>
      <c r="AD1379" s="26">
        <v>8</v>
      </c>
      <c r="AE1379" s="26" t="s">
        <v>83</v>
      </c>
      <c r="AN1379" s="98" t="s">
        <v>416</v>
      </c>
    </row>
    <row r="1380" spans="1:40">
      <c r="A1380" s="17">
        <v>43833</v>
      </c>
      <c r="B1380" s="18">
        <v>0.33333333333333298</v>
      </c>
      <c r="C1380" s="18">
        <v>0.625</v>
      </c>
      <c r="D1380" s="19">
        <v>0</v>
      </c>
      <c r="E1380" s="19">
        <v>1</v>
      </c>
      <c r="F1380" s="19">
        <v>2</v>
      </c>
      <c r="G1380" s="5">
        <f>INDEX('Carta Psicrométrica'!B$3:AO$49,MATCH(datos!F1380,'Carta Psicrométrica'!A$3:A$49,0),MATCH(datos!E1380,'Carta Psicrométrica'!B$2:AO$2,0))</f>
        <v>82</v>
      </c>
      <c r="H1380" s="20">
        <v>9</v>
      </c>
      <c r="I1380" s="20">
        <v>-1</v>
      </c>
      <c r="J1380" s="6">
        <v>1028</v>
      </c>
      <c r="K1380" s="6">
        <f t="shared" si="184"/>
        <v>771</v>
      </c>
      <c r="L1380" s="21">
        <v>4</v>
      </c>
      <c r="M1380" s="21">
        <v>3</v>
      </c>
      <c r="N1380" s="21">
        <v>5</v>
      </c>
      <c r="O1380" s="21">
        <v>6</v>
      </c>
      <c r="P1380" s="21">
        <v>10</v>
      </c>
      <c r="Q1380" s="22">
        <v>113</v>
      </c>
      <c r="R1380" s="22">
        <v>117</v>
      </c>
      <c r="S1380" s="23">
        <f t="shared" si="183"/>
        <v>0.57200000000000273</v>
      </c>
      <c r="T1380" s="22">
        <v>2</v>
      </c>
      <c r="U1380" s="22">
        <v>6</v>
      </c>
      <c r="V1380" s="24">
        <v>2</v>
      </c>
      <c r="W1380" s="24" t="str">
        <f t="shared" si="186"/>
        <v>Brisa Suave</v>
      </c>
      <c r="X1380" s="24" t="s">
        <v>64</v>
      </c>
      <c r="Y1380" s="24">
        <f t="shared" si="185"/>
        <v>0</v>
      </c>
      <c r="Z1380" s="25">
        <v>0.18</v>
      </c>
      <c r="AA1380" s="25">
        <f t="shared" si="187"/>
        <v>1.5748000000000002E-2</v>
      </c>
      <c r="AB1380" s="25">
        <f t="shared" si="188"/>
        <v>4.5719999999999992</v>
      </c>
      <c r="AC1380" s="25">
        <v>0.4</v>
      </c>
      <c r="AD1380" s="26">
        <v>1</v>
      </c>
      <c r="AE1380" s="26" t="s">
        <v>105</v>
      </c>
      <c r="AN1380" s="98" t="s">
        <v>416</v>
      </c>
    </row>
    <row r="1381" spans="1:40">
      <c r="A1381" s="17">
        <v>43834</v>
      </c>
      <c r="B1381" s="18">
        <v>0.33333333333333298</v>
      </c>
      <c r="C1381" s="18">
        <v>0.625</v>
      </c>
      <c r="D1381" s="19">
        <v>0</v>
      </c>
      <c r="E1381" s="19">
        <v>0</v>
      </c>
      <c r="F1381" s="19">
        <v>1</v>
      </c>
      <c r="G1381" s="5" t="e">
        <f>INDEX('Carta Psicrométrica'!B$3:AO$49,MATCH(datos!F1381,'Carta Psicrométrica'!A$3:A$49,0),MATCH(datos!E1381,'Carta Psicrométrica'!B$2:AO$2,0))</f>
        <v>#N/A</v>
      </c>
      <c r="H1381" s="20">
        <v>10</v>
      </c>
      <c r="I1381" s="20">
        <v>0</v>
      </c>
      <c r="J1381" s="6">
        <v>1034</v>
      </c>
      <c r="K1381" s="6">
        <f t="shared" si="184"/>
        <v>775.5</v>
      </c>
      <c r="L1381" s="21">
        <v>3</v>
      </c>
      <c r="M1381" s="21">
        <v>3</v>
      </c>
      <c r="N1381" s="21">
        <v>5</v>
      </c>
      <c r="O1381" s="21">
        <v>6</v>
      </c>
      <c r="P1381" s="21">
        <v>10</v>
      </c>
      <c r="Q1381" s="22">
        <v>117</v>
      </c>
      <c r="R1381" s="22">
        <v>117</v>
      </c>
      <c r="S1381" s="23">
        <f t="shared" si="183"/>
        <v>0.25400000000000489</v>
      </c>
      <c r="T1381" s="22">
        <v>5</v>
      </c>
      <c r="U1381" s="22">
        <v>0</v>
      </c>
      <c r="V1381" s="24">
        <v>1</v>
      </c>
      <c r="W1381" s="24" t="str">
        <f t="shared" si="186"/>
        <v>Ventolina</v>
      </c>
      <c r="X1381" s="24" t="s">
        <v>47</v>
      </c>
      <c r="Y1381" s="24">
        <f t="shared" si="185"/>
        <v>315</v>
      </c>
      <c r="Z1381" s="25">
        <v>0.01</v>
      </c>
      <c r="AA1381" s="25">
        <f t="shared" si="187"/>
        <v>7.8740000000000004E-2</v>
      </c>
      <c r="AB1381" s="25">
        <f t="shared" si="188"/>
        <v>0.254</v>
      </c>
      <c r="AC1381" s="25">
        <v>2</v>
      </c>
      <c r="AD1381" s="26">
        <v>0</v>
      </c>
      <c r="AN1381" s="98" t="s">
        <v>416</v>
      </c>
    </row>
    <row r="1382" spans="1:40">
      <c r="A1382" s="17">
        <v>43835</v>
      </c>
      <c r="B1382" s="18">
        <v>0.33333333333333298</v>
      </c>
      <c r="C1382" s="18">
        <v>0.625</v>
      </c>
      <c r="D1382" s="19">
        <v>0</v>
      </c>
      <c r="E1382" s="19">
        <v>1</v>
      </c>
      <c r="F1382" s="19">
        <v>2</v>
      </c>
      <c r="G1382" s="5">
        <f>INDEX('Carta Psicrométrica'!B$3:AO$49,MATCH(datos!F1382,'Carta Psicrométrica'!A$3:A$49,0),MATCH(datos!E1382,'Carta Psicrométrica'!B$2:AO$2,0))</f>
        <v>82</v>
      </c>
      <c r="H1382" s="20">
        <v>13</v>
      </c>
      <c r="I1382" s="20">
        <v>-1</v>
      </c>
      <c r="J1382" s="6">
        <v>1036</v>
      </c>
      <c r="K1382" s="6">
        <f t="shared" si="184"/>
        <v>777</v>
      </c>
      <c r="L1382" s="21">
        <v>3</v>
      </c>
      <c r="M1382" s="21">
        <v>2</v>
      </c>
      <c r="N1382" s="21">
        <v>5</v>
      </c>
      <c r="O1382" s="21">
        <v>6</v>
      </c>
      <c r="P1382" s="21">
        <v>10</v>
      </c>
      <c r="Q1382" s="22">
        <v>117</v>
      </c>
      <c r="R1382" s="22">
        <v>116</v>
      </c>
      <c r="S1382" s="23">
        <f t="shared" si="183"/>
        <v>1</v>
      </c>
      <c r="T1382" s="22">
        <v>4</v>
      </c>
      <c r="U1382" s="22">
        <v>1</v>
      </c>
      <c r="V1382" s="24">
        <v>1</v>
      </c>
      <c r="W1382" s="24" t="str">
        <f t="shared" si="186"/>
        <v>Ventolina</v>
      </c>
      <c r="X1382" s="24" t="s">
        <v>47</v>
      </c>
      <c r="Y1382" s="24">
        <f t="shared" si="185"/>
        <v>315</v>
      </c>
      <c r="Z1382" s="25">
        <v>0</v>
      </c>
      <c r="AA1382" s="25">
        <f t="shared" si="187"/>
        <v>0</v>
      </c>
      <c r="AB1382" s="25">
        <f t="shared" si="188"/>
        <v>0</v>
      </c>
      <c r="AC1382" s="25">
        <v>0</v>
      </c>
      <c r="AD1382" s="26">
        <v>0</v>
      </c>
      <c r="AN1382" s="98" t="s">
        <v>416</v>
      </c>
    </row>
    <row r="1383" spans="1:40">
      <c r="A1383" s="17">
        <v>43836</v>
      </c>
      <c r="B1383" s="18">
        <v>0.33333333333333298</v>
      </c>
      <c r="C1383" s="18">
        <v>0.625</v>
      </c>
      <c r="D1383" s="19">
        <v>3</v>
      </c>
      <c r="E1383" s="19">
        <v>3</v>
      </c>
      <c r="F1383" s="19">
        <v>4</v>
      </c>
      <c r="G1383" s="5">
        <f>INDEX('Carta Psicrométrica'!B$3:AO$49,MATCH(datos!F1383,'Carta Psicrométrica'!A$3:A$49,0),MATCH(datos!E1383,'Carta Psicrométrica'!B$2:AO$2,0))</f>
        <v>51</v>
      </c>
      <c r="H1383" s="20">
        <v>14</v>
      </c>
      <c r="I1383" s="20">
        <v>1</v>
      </c>
      <c r="J1383" s="6">
        <v>1036</v>
      </c>
      <c r="K1383" s="6">
        <f t="shared" si="184"/>
        <v>777</v>
      </c>
      <c r="L1383" s="21">
        <v>3</v>
      </c>
      <c r="M1383" s="21">
        <v>2</v>
      </c>
      <c r="N1383" s="21">
        <v>5</v>
      </c>
      <c r="O1383" s="21">
        <v>6</v>
      </c>
      <c r="P1383" s="21">
        <v>9</v>
      </c>
      <c r="Q1383" s="22">
        <v>116</v>
      </c>
      <c r="R1383" s="22">
        <v>116</v>
      </c>
      <c r="S1383" s="23">
        <f t="shared" si="183"/>
        <v>0</v>
      </c>
      <c r="T1383" s="22">
        <v>5</v>
      </c>
      <c r="U1383" s="22">
        <v>1</v>
      </c>
      <c r="V1383" s="24">
        <v>1</v>
      </c>
      <c r="W1383" s="24" t="str">
        <f t="shared" si="186"/>
        <v>Ventolina</v>
      </c>
      <c r="X1383" s="24" t="s">
        <v>60</v>
      </c>
      <c r="Y1383" s="24">
        <f t="shared" si="185"/>
        <v>292.5</v>
      </c>
      <c r="Z1383" s="25">
        <v>0</v>
      </c>
      <c r="AA1383" s="25">
        <f t="shared" si="187"/>
        <v>0</v>
      </c>
      <c r="AB1383" s="25">
        <f t="shared" si="188"/>
        <v>0</v>
      </c>
      <c r="AC1383" s="25">
        <v>0</v>
      </c>
      <c r="AD1383" s="26">
        <v>1</v>
      </c>
      <c r="AE1383" s="26" t="s">
        <v>70</v>
      </c>
      <c r="AN1383" s="98" t="s">
        <v>416</v>
      </c>
    </row>
    <row r="1384" spans="1:40">
      <c r="A1384" s="17">
        <v>43837</v>
      </c>
      <c r="B1384" s="18">
        <v>0.33333333333333298</v>
      </c>
      <c r="C1384" s="18">
        <v>0.625</v>
      </c>
      <c r="D1384" s="19">
        <v>0</v>
      </c>
      <c r="E1384" s="19">
        <v>0</v>
      </c>
      <c r="F1384" s="19">
        <v>1</v>
      </c>
      <c r="G1384" s="5" t="e">
        <f>INDEX('Carta Psicrométrica'!B$3:AO$49,MATCH(datos!F1384,'Carta Psicrométrica'!A$3:A$49,0),MATCH(datos!E1384,'Carta Psicrométrica'!B$2:AO$2,0))</f>
        <v>#N/A</v>
      </c>
      <c r="H1384" s="20">
        <v>14</v>
      </c>
      <c r="I1384" s="20">
        <v>0</v>
      </c>
      <c r="J1384" s="6">
        <v>1035</v>
      </c>
      <c r="K1384" s="6">
        <f t="shared" si="184"/>
        <v>776.25</v>
      </c>
      <c r="L1384" s="21">
        <v>3</v>
      </c>
      <c r="M1384" s="21">
        <v>2</v>
      </c>
      <c r="N1384" s="21">
        <v>4</v>
      </c>
      <c r="O1384" s="21">
        <v>6</v>
      </c>
      <c r="P1384" s="21">
        <v>9</v>
      </c>
      <c r="Q1384" s="22">
        <v>116</v>
      </c>
      <c r="R1384" s="22">
        <v>113</v>
      </c>
      <c r="S1384" s="23">
        <f t="shared" si="183"/>
        <v>3</v>
      </c>
      <c r="T1384" s="22">
        <v>5</v>
      </c>
      <c r="U1384" s="22">
        <v>1</v>
      </c>
      <c r="V1384" s="24">
        <v>1</v>
      </c>
      <c r="W1384" s="24" t="str">
        <f t="shared" si="186"/>
        <v>Ventolina</v>
      </c>
      <c r="X1384" s="24" t="s">
        <v>47</v>
      </c>
      <c r="Y1384" s="24">
        <f t="shared" si="185"/>
        <v>315</v>
      </c>
      <c r="Z1384" s="25">
        <v>0</v>
      </c>
      <c r="AA1384" s="25">
        <f t="shared" si="187"/>
        <v>0</v>
      </c>
      <c r="AB1384" s="25">
        <f t="shared" si="188"/>
        <v>0</v>
      </c>
      <c r="AC1384" s="25">
        <v>0</v>
      </c>
      <c r="AD1384" s="26">
        <v>0</v>
      </c>
      <c r="AN1384" s="98" t="s">
        <v>416</v>
      </c>
    </row>
    <row r="1385" spans="1:40">
      <c r="A1385" s="17">
        <v>43838</v>
      </c>
      <c r="B1385" s="18">
        <v>0.33333333333333298</v>
      </c>
      <c r="C1385" s="18">
        <v>0.625</v>
      </c>
      <c r="D1385" s="19">
        <v>1</v>
      </c>
      <c r="E1385" s="19">
        <v>0</v>
      </c>
      <c r="F1385" s="19">
        <v>2</v>
      </c>
      <c r="G1385" s="5" t="e">
        <f>INDEX('Carta Psicrométrica'!B$3:AO$49,MATCH(datos!F1385,'Carta Psicrométrica'!A$3:A$49,0),MATCH(datos!E1385,'Carta Psicrométrica'!B$2:AO$2,0))</f>
        <v>#N/A</v>
      </c>
      <c r="H1385" s="20">
        <v>13</v>
      </c>
      <c r="I1385" s="20">
        <v>0</v>
      </c>
      <c r="J1385" s="6">
        <v>1035</v>
      </c>
      <c r="K1385" s="6">
        <f t="shared" si="184"/>
        <v>776.25</v>
      </c>
      <c r="L1385" s="21">
        <v>3</v>
      </c>
      <c r="M1385" s="21">
        <v>2</v>
      </c>
      <c r="N1385" s="21">
        <v>4</v>
      </c>
      <c r="O1385" s="21">
        <v>6</v>
      </c>
      <c r="P1385" s="21">
        <v>9</v>
      </c>
      <c r="Q1385" s="22">
        <v>113</v>
      </c>
      <c r="R1385" s="22">
        <v>113</v>
      </c>
      <c r="S1385" s="23">
        <f t="shared" si="183"/>
        <v>0</v>
      </c>
      <c r="T1385" s="22">
        <v>5</v>
      </c>
      <c r="U1385" s="22">
        <v>1</v>
      </c>
      <c r="V1385" s="24">
        <v>1</v>
      </c>
      <c r="W1385" s="24" t="str">
        <f t="shared" si="186"/>
        <v>Ventolina</v>
      </c>
      <c r="X1385" s="24" t="s">
        <v>67</v>
      </c>
      <c r="Y1385" s="24">
        <f t="shared" si="185"/>
        <v>337.5</v>
      </c>
      <c r="Z1385" s="25">
        <v>0</v>
      </c>
      <c r="AA1385" s="25">
        <f t="shared" si="187"/>
        <v>0</v>
      </c>
      <c r="AB1385" s="25">
        <f t="shared" si="188"/>
        <v>0</v>
      </c>
      <c r="AC1385" s="25">
        <v>0</v>
      </c>
      <c r="AD1385" s="26">
        <v>0</v>
      </c>
      <c r="AN1385" s="98" t="s">
        <v>416</v>
      </c>
    </row>
    <row r="1386" spans="1:40">
      <c r="A1386" s="17">
        <v>43839</v>
      </c>
      <c r="B1386" s="18">
        <v>0.33333333333333298</v>
      </c>
      <c r="C1386" s="18">
        <v>0.625</v>
      </c>
      <c r="D1386" s="19">
        <v>4</v>
      </c>
      <c r="E1386" s="19">
        <v>4</v>
      </c>
      <c r="F1386" s="19">
        <v>5</v>
      </c>
      <c r="G1386" s="5">
        <f>INDEX('Carta Psicrométrica'!B$3:AO$49,MATCH(datos!F1386,'Carta Psicrométrica'!A$3:A$49,0),MATCH(datos!E1386,'Carta Psicrométrica'!B$2:AO$2,0))</f>
        <v>38</v>
      </c>
      <c r="H1386" s="20">
        <v>11</v>
      </c>
      <c r="I1386" s="20">
        <v>1</v>
      </c>
      <c r="J1386" s="6">
        <v>1026</v>
      </c>
      <c r="K1386" s="6">
        <f t="shared" si="184"/>
        <v>769.5</v>
      </c>
      <c r="L1386" s="21">
        <v>3</v>
      </c>
      <c r="M1386" s="21">
        <v>2</v>
      </c>
      <c r="N1386" s="21">
        <v>5</v>
      </c>
      <c r="O1386" s="21">
        <v>6</v>
      </c>
      <c r="P1386" s="21">
        <v>9</v>
      </c>
      <c r="Q1386" s="22">
        <v>113</v>
      </c>
      <c r="R1386" s="22">
        <v>113</v>
      </c>
      <c r="S1386" s="23">
        <f t="shared" si="183"/>
        <v>0</v>
      </c>
      <c r="T1386" s="22">
        <v>5</v>
      </c>
      <c r="U1386" s="22">
        <v>1</v>
      </c>
      <c r="V1386" s="24">
        <v>1</v>
      </c>
      <c r="W1386" s="24" t="str">
        <f t="shared" si="186"/>
        <v>Ventolina</v>
      </c>
      <c r="X1386" s="24" t="s">
        <v>67</v>
      </c>
      <c r="Y1386" s="24">
        <f t="shared" si="185"/>
        <v>337.5</v>
      </c>
      <c r="Z1386" s="25">
        <v>0</v>
      </c>
      <c r="AA1386" s="25">
        <f t="shared" si="187"/>
        <v>0</v>
      </c>
      <c r="AB1386" s="25">
        <f t="shared" si="188"/>
        <v>0</v>
      </c>
      <c r="AC1386" s="25">
        <v>0</v>
      </c>
      <c r="AD1386" s="26">
        <v>0</v>
      </c>
      <c r="AN1386" s="98" t="s">
        <v>416</v>
      </c>
    </row>
    <row r="1387" spans="1:40">
      <c r="A1387" s="17">
        <v>43840</v>
      </c>
      <c r="B1387" s="18">
        <v>0.33333333333333298</v>
      </c>
      <c r="C1387" s="18">
        <v>0.625</v>
      </c>
      <c r="D1387" s="19">
        <v>6</v>
      </c>
      <c r="E1387" s="19">
        <v>5</v>
      </c>
      <c r="F1387" s="19">
        <v>6</v>
      </c>
      <c r="G1387" s="5">
        <f>INDEX('Carta Psicrométrica'!B$3:AO$49,MATCH(datos!F1387,'Carta Psicrométrica'!A$3:A$49,0),MATCH(datos!E1387,'Carta Psicrométrica'!B$2:AO$2,0))</f>
        <v>27</v>
      </c>
      <c r="H1387" s="20">
        <v>13</v>
      </c>
      <c r="I1387" s="20">
        <v>4</v>
      </c>
      <c r="J1387" s="6">
        <v>1026</v>
      </c>
      <c r="K1387" s="6">
        <f t="shared" si="184"/>
        <v>769.5</v>
      </c>
      <c r="L1387" s="21">
        <v>4</v>
      </c>
      <c r="M1387" s="21">
        <v>3</v>
      </c>
      <c r="N1387" s="21">
        <v>5</v>
      </c>
      <c r="O1387" s="21">
        <v>6</v>
      </c>
      <c r="P1387" s="21">
        <v>9</v>
      </c>
      <c r="Q1387" s="22">
        <v>116</v>
      </c>
      <c r="R1387" s="22">
        <v>111</v>
      </c>
      <c r="S1387" s="23">
        <f t="shared" si="183"/>
        <v>5.2540000000000049</v>
      </c>
      <c r="T1387" s="22">
        <v>7</v>
      </c>
      <c r="U1387" s="22">
        <v>3</v>
      </c>
      <c r="V1387" s="24">
        <v>1</v>
      </c>
      <c r="W1387" s="24" t="str">
        <f t="shared" si="186"/>
        <v>Ventolina</v>
      </c>
      <c r="X1387" s="24" t="s">
        <v>60</v>
      </c>
      <c r="Y1387" s="24">
        <f t="shared" si="185"/>
        <v>292.5</v>
      </c>
      <c r="Z1387" s="25">
        <v>0.01</v>
      </c>
      <c r="AA1387" s="25">
        <f t="shared" si="187"/>
        <v>3.9370000000000002E-2</v>
      </c>
      <c r="AB1387" s="25">
        <f t="shared" si="188"/>
        <v>0.254</v>
      </c>
      <c r="AC1387" s="25">
        <v>1</v>
      </c>
      <c r="AD1387" s="26">
        <v>2</v>
      </c>
      <c r="AE1387" s="26" t="s">
        <v>76</v>
      </c>
      <c r="AN1387" s="98" t="s">
        <v>416</v>
      </c>
    </row>
    <row r="1388" spans="1:40">
      <c r="A1388" s="17">
        <v>43841</v>
      </c>
      <c r="B1388" s="18">
        <v>0.33333333333333298</v>
      </c>
      <c r="C1388" s="18">
        <v>0.625</v>
      </c>
      <c r="D1388" s="19">
        <v>-1</v>
      </c>
      <c r="E1388" s="19">
        <v>0</v>
      </c>
      <c r="F1388" s="19">
        <v>0</v>
      </c>
      <c r="G1388" s="5" t="e">
        <f>INDEX('Carta Psicrométrica'!B$3:AO$49,MATCH(datos!F1388,'Carta Psicrométrica'!A$3:A$49,0),MATCH(datos!E1388,'Carta Psicrométrica'!B$2:AO$2,0))</f>
        <v>#N/A</v>
      </c>
      <c r="H1388" s="20">
        <v>11</v>
      </c>
      <c r="I1388" s="20">
        <v>-1</v>
      </c>
      <c r="J1388" s="6">
        <v>1030</v>
      </c>
      <c r="K1388" s="6">
        <f t="shared" si="184"/>
        <v>772.5</v>
      </c>
      <c r="L1388" s="21">
        <v>3</v>
      </c>
      <c r="M1388" s="21">
        <v>3</v>
      </c>
      <c r="N1388" s="21">
        <v>5</v>
      </c>
      <c r="O1388" s="21">
        <v>6</v>
      </c>
      <c r="P1388" s="21">
        <v>8</v>
      </c>
      <c r="Q1388" s="22">
        <v>111</v>
      </c>
      <c r="R1388" s="22">
        <v>110</v>
      </c>
      <c r="S1388" s="23">
        <f t="shared" si="183"/>
        <v>1.7620000000000005</v>
      </c>
      <c r="T1388" s="22">
        <v>8</v>
      </c>
      <c r="U1388" s="22">
        <v>1</v>
      </c>
      <c r="V1388" s="24">
        <v>1</v>
      </c>
      <c r="W1388" s="24" t="str">
        <f t="shared" si="186"/>
        <v>Ventolina</v>
      </c>
      <c r="X1388" s="24" t="s">
        <v>60</v>
      </c>
      <c r="Y1388" s="24">
        <f t="shared" si="185"/>
        <v>292.5</v>
      </c>
      <c r="Z1388" s="25">
        <v>0.03</v>
      </c>
      <c r="AA1388" s="25">
        <f t="shared" si="187"/>
        <v>0.15748000000000001</v>
      </c>
      <c r="AB1388" s="25">
        <f t="shared" si="188"/>
        <v>0.7619999999999999</v>
      </c>
      <c r="AC1388" s="25">
        <v>4</v>
      </c>
      <c r="AD1388" s="26">
        <v>0</v>
      </c>
      <c r="AN1388" s="98" t="s">
        <v>416</v>
      </c>
    </row>
    <row r="1389" spans="1:40">
      <c r="A1389" s="17">
        <v>43842</v>
      </c>
      <c r="B1389" s="18">
        <v>0.33333333333333298</v>
      </c>
      <c r="C1389" s="18">
        <v>0.625</v>
      </c>
      <c r="D1389" s="19">
        <v>1</v>
      </c>
      <c r="E1389" s="19">
        <v>1</v>
      </c>
      <c r="F1389" s="19">
        <v>2</v>
      </c>
      <c r="G1389" s="5">
        <f>INDEX('Carta Psicrométrica'!B$3:AO$49,MATCH(datos!F1389,'Carta Psicrométrica'!A$3:A$49,0),MATCH(datos!E1389,'Carta Psicrométrica'!B$2:AO$2,0))</f>
        <v>82</v>
      </c>
      <c r="H1389" s="20">
        <v>10</v>
      </c>
      <c r="I1389" s="20">
        <v>-1</v>
      </c>
      <c r="J1389" s="6">
        <v>1030</v>
      </c>
      <c r="K1389" s="6">
        <f t="shared" si="184"/>
        <v>772.5</v>
      </c>
      <c r="L1389" s="21">
        <v>3</v>
      </c>
      <c r="M1389" s="21">
        <v>2</v>
      </c>
      <c r="N1389" s="21">
        <v>5</v>
      </c>
      <c r="O1389" s="21">
        <v>6</v>
      </c>
      <c r="P1389" s="21">
        <v>9</v>
      </c>
      <c r="Q1389" s="22">
        <v>110</v>
      </c>
      <c r="R1389" s="22">
        <v>110</v>
      </c>
      <c r="S1389" s="23">
        <f t="shared" si="183"/>
        <v>0</v>
      </c>
      <c r="T1389" s="22">
        <v>4</v>
      </c>
      <c r="U1389" s="22">
        <v>0</v>
      </c>
      <c r="V1389" s="24">
        <v>1</v>
      </c>
      <c r="W1389" s="24" t="str">
        <f t="shared" si="186"/>
        <v>Ventolina</v>
      </c>
      <c r="X1389" s="24" t="s">
        <v>58</v>
      </c>
      <c r="Y1389" s="24">
        <f t="shared" si="185"/>
        <v>270</v>
      </c>
      <c r="Z1389" s="25">
        <v>0</v>
      </c>
      <c r="AA1389" s="25">
        <f t="shared" si="187"/>
        <v>0</v>
      </c>
      <c r="AB1389" s="25">
        <f t="shared" si="188"/>
        <v>0</v>
      </c>
      <c r="AC1389" s="25">
        <v>0</v>
      </c>
      <c r="AD1389" s="26">
        <v>2</v>
      </c>
      <c r="AE1389" s="26" t="s">
        <v>70</v>
      </c>
      <c r="AN1389" s="98" t="s">
        <v>416</v>
      </c>
    </row>
    <row r="1390" spans="1:40">
      <c r="A1390" s="17">
        <v>43843</v>
      </c>
      <c r="B1390" s="18">
        <v>0.33333333333333298</v>
      </c>
      <c r="C1390" s="18">
        <v>0.625</v>
      </c>
      <c r="D1390" s="19">
        <v>2</v>
      </c>
      <c r="E1390" s="19">
        <v>2</v>
      </c>
      <c r="F1390" s="19">
        <v>3</v>
      </c>
      <c r="G1390" s="5">
        <f>INDEX('Carta Psicrométrica'!B$3:AO$49,MATCH(datos!F1390,'Carta Psicrométrica'!A$3:A$49,0),MATCH(datos!E1390,'Carta Psicrométrica'!B$2:AO$2,0))</f>
        <v>65</v>
      </c>
      <c r="H1390" s="20">
        <v>10</v>
      </c>
      <c r="I1390" s="20">
        <v>0</v>
      </c>
      <c r="J1390" s="6">
        <v>1030</v>
      </c>
      <c r="K1390" s="6">
        <f t="shared" si="184"/>
        <v>772.5</v>
      </c>
      <c r="L1390" s="21">
        <v>3</v>
      </c>
      <c r="M1390" s="21">
        <v>2</v>
      </c>
      <c r="N1390" s="21">
        <v>4</v>
      </c>
      <c r="O1390" s="21">
        <v>5</v>
      </c>
      <c r="P1390" s="21">
        <v>9</v>
      </c>
      <c r="Q1390" s="22">
        <v>110</v>
      </c>
      <c r="R1390" s="22">
        <v>108</v>
      </c>
      <c r="S1390" s="23">
        <f t="shared" si="183"/>
        <v>2</v>
      </c>
      <c r="T1390" s="22">
        <v>5</v>
      </c>
      <c r="U1390" s="22">
        <v>0</v>
      </c>
      <c r="V1390" s="24">
        <v>1</v>
      </c>
      <c r="W1390" s="24" t="str">
        <f t="shared" si="186"/>
        <v>Ventolina</v>
      </c>
      <c r="X1390" s="24" t="s">
        <v>49</v>
      </c>
      <c r="Y1390" s="24">
        <f t="shared" si="185"/>
        <v>247.5</v>
      </c>
      <c r="Z1390" s="25">
        <v>0</v>
      </c>
      <c r="AA1390" s="25">
        <f t="shared" si="187"/>
        <v>0</v>
      </c>
      <c r="AB1390" s="25">
        <f t="shared" si="188"/>
        <v>0</v>
      </c>
      <c r="AC1390" s="25">
        <v>0</v>
      </c>
      <c r="AD1390" s="26">
        <v>3</v>
      </c>
      <c r="AE1390" s="26" t="s">
        <v>96</v>
      </c>
      <c r="AN1390" s="98" t="s">
        <v>416</v>
      </c>
    </row>
    <row r="1391" spans="1:40">
      <c r="A1391" s="17">
        <v>43844</v>
      </c>
      <c r="B1391" s="18">
        <v>0.33333333333333298</v>
      </c>
      <c r="C1391" s="18">
        <v>0.625</v>
      </c>
      <c r="D1391" s="19">
        <v>13</v>
      </c>
      <c r="E1391" s="19">
        <v>2</v>
      </c>
      <c r="F1391" s="19">
        <v>4</v>
      </c>
      <c r="G1391" s="5">
        <f>INDEX('Carta Psicrométrica'!B$3:AO$49,MATCH(datos!F1391,'Carta Psicrométrica'!A$3:A$49,0),MATCH(datos!E1391,'Carta Psicrométrica'!B$2:AO$2,0))</f>
        <v>67</v>
      </c>
      <c r="H1391" s="20">
        <v>19</v>
      </c>
      <c r="I1391" s="20">
        <v>1</v>
      </c>
      <c r="J1391" s="6">
        <v>1029</v>
      </c>
      <c r="K1391" s="6">
        <f t="shared" si="184"/>
        <v>771.75</v>
      </c>
      <c r="L1391" s="21">
        <v>3</v>
      </c>
      <c r="M1391" s="21">
        <v>2</v>
      </c>
      <c r="N1391" s="21">
        <v>5</v>
      </c>
      <c r="O1391" s="21">
        <v>6</v>
      </c>
      <c r="P1391" s="21">
        <v>9</v>
      </c>
      <c r="Q1391" s="22">
        <v>108</v>
      </c>
      <c r="R1391" s="22">
        <v>108</v>
      </c>
      <c r="S1391" s="23">
        <f t="shared" ref="S1391:S1454" si="189">IF(AB1391=0,Q1391-R1391,Q1391-(R1391-AB1391))</f>
        <v>0</v>
      </c>
      <c r="T1391" s="22">
        <v>6</v>
      </c>
      <c r="U1391" s="22">
        <v>-1</v>
      </c>
      <c r="V1391" s="24">
        <v>0</v>
      </c>
      <c r="W1391" s="24" t="str">
        <f t="shared" si="186"/>
        <v>Calma</v>
      </c>
      <c r="X1391" s="24" t="s">
        <v>49</v>
      </c>
      <c r="Y1391" s="24">
        <f t="shared" si="185"/>
        <v>247.5</v>
      </c>
      <c r="Z1391" s="25">
        <v>0</v>
      </c>
      <c r="AA1391" s="25">
        <f t="shared" si="187"/>
        <v>0</v>
      </c>
      <c r="AB1391" s="25">
        <f t="shared" si="188"/>
        <v>0</v>
      </c>
      <c r="AC1391" s="25">
        <v>0</v>
      </c>
      <c r="AD1391" s="26">
        <v>0</v>
      </c>
      <c r="AN1391" s="98" t="s">
        <v>417</v>
      </c>
    </row>
    <row r="1392" spans="1:40">
      <c r="A1392" s="17">
        <v>43845</v>
      </c>
      <c r="B1392" s="18">
        <v>0.33333333333333298</v>
      </c>
      <c r="C1392" s="18">
        <v>0.625</v>
      </c>
      <c r="D1392" s="19">
        <v>8</v>
      </c>
      <c r="E1392" s="19">
        <v>6</v>
      </c>
      <c r="F1392" s="19">
        <v>9</v>
      </c>
      <c r="G1392" s="5">
        <f>INDEX('Carta Psicrométrica'!B$3:AO$49,MATCH(datos!F1392,'Carta Psicrométrica'!A$3:A$49,0),MATCH(datos!E1392,'Carta Psicrométrica'!B$2:AO$2,0))</f>
        <v>24</v>
      </c>
      <c r="H1392" s="20">
        <v>9</v>
      </c>
      <c r="I1392" s="20">
        <v>3</v>
      </c>
      <c r="J1392" s="6">
        <v>1028</v>
      </c>
      <c r="K1392" s="6">
        <f t="shared" si="184"/>
        <v>771</v>
      </c>
      <c r="L1392" s="21">
        <v>3</v>
      </c>
      <c r="M1392" s="21">
        <v>3</v>
      </c>
      <c r="N1392" s="21">
        <v>5</v>
      </c>
      <c r="O1392" s="21">
        <v>5</v>
      </c>
      <c r="P1392" s="21">
        <v>9</v>
      </c>
      <c r="Q1392" s="22">
        <v>108</v>
      </c>
      <c r="R1392" s="22">
        <v>104</v>
      </c>
      <c r="S1392" s="23">
        <f t="shared" si="189"/>
        <v>4</v>
      </c>
      <c r="T1392" s="22">
        <v>7</v>
      </c>
      <c r="U1392" s="22">
        <v>2</v>
      </c>
      <c r="V1392" s="24">
        <v>0</v>
      </c>
      <c r="W1392" s="24" t="str">
        <f t="shared" si="186"/>
        <v>Calma</v>
      </c>
      <c r="X1392" s="24" t="s">
        <v>49</v>
      </c>
      <c r="Y1392" s="24">
        <f t="shared" si="185"/>
        <v>247.5</v>
      </c>
      <c r="Z1392" s="25">
        <v>0</v>
      </c>
      <c r="AA1392" s="25">
        <f t="shared" si="187"/>
        <v>0</v>
      </c>
      <c r="AB1392" s="25">
        <f t="shared" si="188"/>
        <v>0</v>
      </c>
      <c r="AC1392" s="25">
        <v>0</v>
      </c>
      <c r="AD1392" s="26">
        <v>7</v>
      </c>
      <c r="AE1392" s="26" t="s">
        <v>88</v>
      </c>
      <c r="AN1392" s="98" t="s">
        <v>418</v>
      </c>
    </row>
    <row r="1393" spans="1:40">
      <c r="A1393" s="17">
        <v>43846</v>
      </c>
      <c r="B1393" s="18">
        <v>0.33333333333333298</v>
      </c>
      <c r="C1393" s="18">
        <v>0.625</v>
      </c>
      <c r="D1393" s="19">
        <v>11</v>
      </c>
      <c r="E1393" s="19">
        <v>9</v>
      </c>
      <c r="F1393" s="19">
        <v>12</v>
      </c>
      <c r="G1393" s="5">
        <f>INDEX('Carta Psicrométrica'!B$3:AO$49,MATCH(datos!F1393,'Carta Psicrométrica'!A$3:A$49,0),MATCH(datos!E1393,'Carta Psicrométrica'!B$2:AO$2,0))</f>
        <v>2</v>
      </c>
      <c r="H1393" s="20">
        <v>19</v>
      </c>
      <c r="I1393" s="20">
        <v>8</v>
      </c>
      <c r="J1393" s="6">
        <v>1029</v>
      </c>
      <c r="K1393" s="6">
        <f t="shared" si="184"/>
        <v>771.75</v>
      </c>
      <c r="L1393" s="21">
        <v>6</v>
      </c>
      <c r="M1393" s="21">
        <v>4</v>
      </c>
      <c r="N1393" s="21">
        <v>6</v>
      </c>
      <c r="O1393" s="21">
        <v>6</v>
      </c>
      <c r="P1393" s="21">
        <v>9</v>
      </c>
      <c r="Q1393" s="22">
        <v>104</v>
      </c>
      <c r="R1393" s="22">
        <v>104</v>
      </c>
      <c r="S1393" s="23">
        <f t="shared" si="189"/>
        <v>0</v>
      </c>
      <c r="T1393" s="22">
        <v>10</v>
      </c>
      <c r="U1393" s="22">
        <v>5</v>
      </c>
      <c r="V1393" s="24">
        <v>2</v>
      </c>
      <c r="W1393" s="24" t="str">
        <f t="shared" si="186"/>
        <v>Brisa Suave</v>
      </c>
      <c r="X1393" s="24" t="s">
        <v>49</v>
      </c>
      <c r="Y1393" s="24">
        <f t="shared" si="185"/>
        <v>247.5</v>
      </c>
      <c r="Z1393" s="25">
        <v>0</v>
      </c>
      <c r="AA1393" s="25">
        <f t="shared" si="187"/>
        <v>0</v>
      </c>
      <c r="AB1393" s="25">
        <f t="shared" si="188"/>
        <v>0</v>
      </c>
      <c r="AC1393" s="25">
        <v>0</v>
      </c>
      <c r="AD1393" s="26">
        <v>8</v>
      </c>
      <c r="AE1393" s="26" t="s">
        <v>88</v>
      </c>
      <c r="AN1393" s="98" t="s">
        <v>419</v>
      </c>
    </row>
    <row r="1394" spans="1:40">
      <c r="A1394" s="17">
        <v>43847</v>
      </c>
      <c r="B1394" s="18">
        <v>0.33333333333333298</v>
      </c>
      <c r="C1394" s="18">
        <v>0.625</v>
      </c>
      <c r="D1394" s="19">
        <v>5</v>
      </c>
      <c r="E1394" s="19">
        <v>7</v>
      </c>
      <c r="F1394" s="19">
        <v>7</v>
      </c>
      <c r="G1394" s="5">
        <f>INDEX('Carta Psicrométrica'!B$3:AO$49,MATCH(datos!F1394,'Carta Psicrométrica'!A$3:A$49,0),MATCH(datos!E1394,'Carta Psicrométrica'!B$2:AO$2,0))</f>
        <v>5</v>
      </c>
      <c r="H1394" s="20">
        <v>9</v>
      </c>
      <c r="I1394" s="20">
        <v>4</v>
      </c>
      <c r="J1394" s="6">
        <v>1029</v>
      </c>
      <c r="K1394" s="6">
        <f t="shared" si="184"/>
        <v>771.75</v>
      </c>
      <c r="L1394" s="21">
        <v>6</v>
      </c>
      <c r="M1394" s="21">
        <v>5</v>
      </c>
      <c r="N1394" s="21">
        <v>6</v>
      </c>
      <c r="O1394" s="21">
        <v>6</v>
      </c>
      <c r="P1394" s="21">
        <v>9</v>
      </c>
      <c r="Q1394" s="22">
        <v>104</v>
      </c>
      <c r="R1394" s="22">
        <v>107</v>
      </c>
      <c r="S1394" s="23">
        <f t="shared" si="189"/>
        <v>0.81000000000000227</v>
      </c>
      <c r="T1394" s="22">
        <v>11</v>
      </c>
      <c r="U1394" s="22">
        <v>7</v>
      </c>
      <c r="V1394" s="24">
        <v>0</v>
      </c>
      <c r="W1394" s="24" t="str">
        <f t="shared" si="186"/>
        <v>Calma</v>
      </c>
      <c r="X1394" s="24" t="s">
        <v>63</v>
      </c>
      <c r="Y1394" s="24">
        <f t="shared" si="185"/>
        <v>112.5</v>
      </c>
      <c r="Z1394" s="25">
        <v>0.15</v>
      </c>
      <c r="AA1394" s="25">
        <f t="shared" si="187"/>
        <v>0.14960599999999999</v>
      </c>
      <c r="AB1394" s="25">
        <f t="shared" si="188"/>
        <v>3.8099999999999996</v>
      </c>
      <c r="AC1394" s="25">
        <v>3.8</v>
      </c>
      <c r="AD1394" s="26">
        <v>1</v>
      </c>
      <c r="AE1394" s="26" t="s">
        <v>96</v>
      </c>
      <c r="AN1394" s="98" t="s">
        <v>420</v>
      </c>
    </row>
    <row r="1395" spans="1:40">
      <c r="A1395" s="17">
        <v>43848</v>
      </c>
      <c r="B1395" s="18">
        <v>0.33333333333333298</v>
      </c>
      <c r="C1395" s="18">
        <v>0.625</v>
      </c>
      <c r="D1395" s="19">
        <v>7</v>
      </c>
      <c r="E1395" s="19">
        <v>5</v>
      </c>
      <c r="F1395" s="19">
        <v>8</v>
      </c>
      <c r="G1395" s="5">
        <f>INDEX('Carta Psicrométrica'!B$3:AO$49,MATCH(datos!F1395,'Carta Psicrométrica'!A$3:A$49,0),MATCH(datos!E1395,'Carta Psicrométrica'!B$2:AO$2,0))</f>
        <v>33</v>
      </c>
      <c r="H1395" s="20">
        <v>8</v>
      </c>
      <c r="I1395" s="20">
        <v>5</v>
      </c>
      <c r="J1395" s="6">
        <v>1033</v>
      </c>
      <c r="K1395" s="6">
        <f t="shared" si="184"/>
        <v>774.75</v>
      </c>
      <c r="L1395" s="21">
        <v>7</v>
      </c>
      <c r="M1395" s="21">
        <v>5</v>
      </c>
      <c r="N1395" s="21">
        <v>7</v>
      </c>
      <c r="O1395" s="21">
        <v>7</v>
      </c>
      <c r="P1395" s="21">
        <v>8</v>
      </c>
      <c r="Q1395" s="22">
        <v>107</v>
      </c>
      <c r="R1395" s="22">
        <v>104</v>
      </c>
      <c r="S1395" s="23">
        <f t="shared" si="189"/>
        <v>3.2540000000000049</v>
      </c>
      <c r="T1395" s="22">
        <v>10</v>
      </c>
      <c r="U1395" s="22">
        <v>7</v>
      </c>
      <c r="V1395" s="24">
        <v>2</v>
      </c>
      <c r="W1395" s="24" t="str">
        <f t="shared" si="186"/>
        <v>Brisa Suave</v>
      </c>
      <c r="X1395" s="24" t="s">
        <v>47</v>
      </c>
      <c r="Y1395" s="24">
        <f t="shared" si="185"/>
        <v>315</v>
      </c>
      <c r="Z1395" s="25">
        <v>0.01</v>
      </c>
      <c r="AA1395" s="25">
        <f t="shared" si="187"/>
        <v>0</v>
      </c>
      <c r="AB1395" s="25">
        <f t="shared" si="188"/>
        <v>0.254</v>
      </c>
      <c r="AC1395" s="25">
        <v>0</v>
      </c>
      <c r="AD1395" s="26">
        <v>0</v>
      </c>
      <c r="AN1395" s="98" t="s">
        <v>421</v>
      </c>
    </row>
    <row r="1396" spans="1:40">
      <c r="A1396" s="17">
        <v>43849</v>
      </c>
      <c r="B1396" s="18">
        <v>0.33333333333333298</v>
      </c>
      <c r="C1396" s="18">
        <v>0.625</v>
      </c>
      <c r="D1396" s="19">
        <v>4</v>
      </c>
      <c r="E1396" s="19">
        <v>4</v>
      </c>
      <c r="F1396" s="19">
        <v>5</v>
      </c>
      <c r="G1396" s="5">
        <f>INDEX('Carta Psicrométrica'!B$3:AO$49,MATCH(datos!F1396,'Carta Psicrométrica'!A$3:A$49,0),MATCH(datos!E1396,'Carta Psicrométrica'!B$2:AO$2,0))</f>
        <v>38</v>
      </c>
      <c r="H1396" s="20">
        <v>15</v>
      </c>
      <c r="I1396" s="20">
        <v>4</v>
      </c>
      <c r="J1396" s="6">
        <v>1035</v>
      </c>
      <c r="K1396" s="6">
        <f t="shared" si="184"/>
        <v>776.25</v>
      </c>
      <c r="L1396" s="21">
        <v>5</v>
      </c>
      <c r="M1396" s="21">
        <v>5</v>
      </c>
      <c r="N1396" s="21">
        <v>6</v>
      </c>
      <c r="O1396" s="21">
        <v>7</v>
      </c>
      <c r="P1396" s="21">
        <v>9</v>
      </c>
      <c r="Q1396" s="22">
        <v>104</v>
      </c>
      <c r="R1396" s="22">
        <v>103</v>
      </c>
      <c r="S1396" s="23">
        <f t="shared" si="189"/>
        <v>1</v>
      </c>
      <c r="T1396" s="22">
        <v>9</v>
      </c>
      <c r="U1396" s="22">
        <v>4</v>
      </c>
      <c r="V1396" s="24">
        <v>0</v>
      </c>
      <c r="W1396" s="24" t="str">
        <f t="shared" si="186"/>
        <v>Calma</v>
      </c>
      <c r="X1396" s="24" t="s">
        <v>67</v>
      </c>
      <c r="Y1396" s="24">
        <f t="shared" si="185"/>
        <v>337.5</v>
      </c>
      <c r="Z1396" s="25">
        <v>0</v>
      </c>
      <c r="AA1396" s="25">
        <f t="shared" si="187"/>
        <v>0</v>
      </c>
      <c r="AB1396" s="25">
        <f t="shared" si="188"/>
        <v>0</v>
      </c>
      <c r="AC1396" s="25">
        <v>0</v>
      </c>
      <c r="AD1396" s="26">
        <v>0</v>
      </c>
      <c r="AN1396" s="98" t="s">
        <v>420</v>
      </c>
    </row>
    <row r="1397" spans="1:40">
      <c r="A1397" s="17">
        <v>43850</v>
      </c>
      <c r="B1397" s="18">
        <v>0.33333333333333298</v>
      </c>
      <c r="C1397" s="18">
        <v>0.625</v>
      </c>
      <c r="D1397" s="19">
        <v>6</v>
      </c>
      <c r="E1397" s="19">
        <v>4</v>
      </c>
      <c r="F1397" s="19">
        <v>7</v>
      </c>
      <c r="G1397" s="5">
        <f>INDEX('Carta Psicrométrica'!B$3:AO$49,MATCH(datos!F1397,'Carta Psicrométrica'!A$3:A$49,0),MATCH(datos!E1397,'Carta Psicrométrica'!B$2:AO$2,0))</f>
        <v>44</v>
      </c>
      <c r="H1397" s="20">
        <v>14</v>
      </c>
      <c r="I1397" s="20">
        <v>4</v>
      </c>
      <c r="J1397" s="6">
        <v>1035</v>
      </c>
      <c r="K1397" s="6">
        <f t="shared" si="184"/>
        <v>776.25</v>
      </c>
      <c r="L1397" s="21">
        <v>5</v>
      </c>
      <c r="M1397" s="21">
        <v>5</v>
      </c>
      <c r="N1397" s="21">
        <v>7</v>
      </c>
      <c r="O1397" s="21">
        <v>7</v>
      </c>
      <c r="P1397" s="21">
        <v>9</v>
      </c>
      <c r="Q1397" s="22">
        <v>103</v>
      </c>
      <c r="R1397" s="22">
        <v>102</v>
      </c>
      <c r="S1397" s="23">
        <f t="shared" si="189"/>
        <v>1</v>
      </c>
      <c r="T1397" s="22">
        <v>7</v>
      </c>
      <c r="U1397" s="22">
        <v>4</v>
      </c>
      <c r="V1397" s="24">
        <v>1</v>
      </c>
      <c r="W1397" s="24" t="str">
        <f t="shared" ref="W1397:W1460" si="190">IF(V1397=0,"Calma",IF(V1397=1,"Ventolina",IF(V1397=2,"Brisa Suave",IF(V1397=3,"Brisa Leve",IF(V1397=4,"Brisa Moderada",IF(V1397=5,"Brisa Fresca",IF(V1397=6,"Brisa Fuerte",IF(V1397=7,"Viento Fuerte",IF(V1397=8,"Temporal",IF(V1397=9,"Temporal Fuerte",IF(V1397=10,"Temporal Violento",IF(V1397=11,"Temporal Muy Violento",IF(V1397=12,"Huracán","N/A")))))))))))))</f>
        <v>Ventolina</v>
      </c>
      <c r="X1397" s="24" t="s">
        <v>67</v>
      </c>
      <c r="Y1397" s="24">
        <f t="shared" ref="Y1397:Y1460" si="191">IF(X1397="N",0,IF(X1397="NNE",22.5,IF(X1397="NE",45,IF(X1397="ENE",67.5,IF(X1397="E",90,IF(X1397="ESE",112.5,IF(X1397="SE",135.5,IF(X1397="SSE",157.5,IF(X1397="S",180,IF(X1397="SSW",202.5,IF(X1397="SW",225,IF(X1397="WSW",247.5,IF(X1397="W",270,IF(X1397="WNW",292.5,IF(X1397="NW",315,IF(X1397="NNW",337.5,"N/A"))))))))))))))))</f>
        <v>337.5</v>
      </c>
      <c r="Z1397" s="25">
        <v>0</v>
      </c>
      <c r="AA1397" s="25">
        <f t="shared" ref="AA1397:AA1460" si="192">AC1397*0.03937</f>
        <v>0</v>
      </c>
      <c r="AB1397" s="25">
        <f t="shared" ref="AB1397:AB1460" si="193">Z1397*25.4</f>
        <v>0</v>
      </c>
      <c r="AC1397" s="25">
        <v>0</v>
      </c>
      <c r="AD1397" s="26">
        <v>6</v>
      </c>
      <c r="AE1397" s="26" t="s">
        <v>89</v>
      </c>
      <c r="AN1397" s="98" t="s">
        <v>422</v>
      </c>
    </row>
    <row r="1398" spans="1:40">
      <c r="A1398" s="17">
        <v>43851</v>
      </c>
      <c r="B1398" s="18">
        <v>0.33333333333333298</v>
      </c>
      <c r="C1398" s="18">
        <v>0.625</v>
      </c>
      <c r="D1398" s="19">
        <v>8</v>
      </c>
      <c r="E1398" s="19">
        <v>7</v>
      </c>
      <c r="F1398" s="19">
        <v>9</v>
      </c>
      <c r="G1398" s="5">
        <f>INDEX('Carta Psicrométrica'!B$3:AO$49,MATCH(datos!F1398,'Carta Psicrométrica'!A$3:A$49,0),MATCH(datos!E1398,'Carta Psicrométrica'!B$2:AO$2,0))</f>
        <v>12</v>
      </c>
      <c r="H1398" s="20">
        <v>14</v>
      </c>
      <c r="I1398" s="20">
        <v>6</v>
      </c>
      <c r="J1398" s="6">
        <v>1029</v>
      </c>
      <c r="K1398" s="6">
        <f t="shared" si="184"/>
        <v>771.75</v>
      </c>
      <c r="L1398" s="21">
        <v>7</v>
      </c>
      <c r="M1398" s="21">
        <v>5</v>
      </c>
      <c r="N1398" s="21">
        <v>7</v>
      </c>
      <c r="O1398" s="21">
        <v>8</v>
      </c>
      <c r="P1398" s="21">
        <v>10</v>
      </c>
      <c r="Q1398" s="22">
        <v>102</v>
      </c>
      <c r="R1398" s="22">
        <v>100</v>
      </c>
      <c r="S1398" s="23">
        <f t="shared" si="189"/>
        <v>2</v>
      </c>
      <c r="T1398" s="22">
        <v>7</v>
      </c>
      <c r="U1398" s="22">
        <v>4</v>
      </c>
      <c r="V1398" s="24">
        <v>2</v>
      </c>
      <c r="W1398" s="24" t="str">
        <f t="shared" si="190"/>
        <v>Brisa Suave</v>
      </c>
      <c r="X1398" s="24" t="s">
        <v>53</v>
      </c>
      <c r="Y1398" s="24">
        <f t="shared" si="191"/>
        <v>22.5</v>
      </c>
      <c r="Z1398" s="25">
        <v>0</v>
      </c>
      <c r="AA1398" s="25">
        <f t="shared" si="192"/>
        <v>0</v>
      </c>
      <c r="AB1398" s="25">
        <f t="shared" si="193"/>
        <v>0</v>
      </c>
      <c r="AC1398" s="25">
        <v>0</v>
      </c>
      <c r="AD1398" s="26">
        <v>2</v>
      </c>
      <c r="AE1398" s="26" t="s">
        <v>88</v>
      </c>
      <c r="AN1398" s="98" t="s">
        <v>423</v>
      </c>
    </row>
    <row r="1399" spans="1:40">
      <c r="A1399" s="17">
        <v>43852</v>
      </c>
      <c r="B1399" s="18">
        <v>0.33333333333333298</v>
      </c>
      <c r="C1399" s="18">
        <v>0.625</v>
      </c>
      <c r="D1399" s="19">
        <v>9</v>
      </c>
      <c r="E1399" s="19">
        <v>10</v>
      </c>
      <c r="F1399" s="19">
        <v>10</v>
      </c>
      <c r="G1399" s="5">
        <f>INDEX('Carta Psicrométrica'!B$3:AO$49,MATCH(datos!F1399,'Carta Psicrométrica'!A$3:A$49,0),MATCH(datos!E1399,'Carta Psicrométrica'!B$2:AO$2,0))</f>
        <v>0</v>
      </c>
      <c r="H1399" s="20">
        <v>10</v>
      </c>
      <c r="I1399" s="20">
        <v>7</v>
      </c>
      <c r="J1399" s="6">
        <v>1026</v>
      </c>
      <c r="K1399" s="6">
        <f t="shared" si="184"/>
        <v>769.5</v>
      </c>
      <c r="L1399" s="21">
        <v>8</v>
      </c>
      <c r="M1399" s="21">
        <v>5</v>
      </c>
      <c r="N1399" s="21">
        <v>8</v>
      </c>
      <c r="O1399" s="21">
        <v>8</v>
      </c>
      <c r="P1399" s="21">
        <v>10</v>
      </c>
      <c r="Q1399" s="22">
        <v>100</v>
      </c>
      <c r="R1399" s="22">
        <v>103</v>
      </c>
      <c r="S1399" s="23">
        <f t="shared" si="189"/>
        <v>-1.2219999999999942</v>
      </c>
      <c r="T1399" s="22">
        <v>7</v>
      </c>
      <c r="U1399" s="22">
        <v>6</v>
      </c>
      <c r="V1399" s="24">
        <v>2</v>
      </c>
      <c r="W1399" s="24" t="str">
        <f t="shared" si="190"/>
        <v>Brisa Suave</v>
      </c>
      <c r="X1399" s="24" t="s">
        <v>67</v>
      </c>
      <c r="Y1399" s="24">
        <f t="shared" si="191"/>
        <v>337.5</v>
      </c>
      <c r="Z1399" s="25">
        <v>7.0000000000000007E-2</v>
      </c>
      <c r="AA1399" s="25">
        <f t="shared" si="192"/>
        <v>5.9055000000000003E-2</v>
      </c>
      <c r="AB1399" s="25">
        <f t="shared" si="193"/>
        <v>1.778</v>
      </c>
      <c r="AC1399" s="25">
        <v>1.5</v>
      </c>
      <c r="AD1399" s="26">
        <v>4</v>
      </c>
      <c r="AE1399" s="26" t="s">
        <v>92</v>
      </c>
      <c r="AN1399" s="98" t="s">
        <v>424</v>
      </c>
    </row>
    <row r="1400" spans="1:40">
      <c r="A1400" s="17">
        <v>43853</v>
      </c>
      <c r="B1400" s="18">
        <v>0.33333333333333298</v>
      </c>
      <c r="C1400" s="18">
        <v>0.625</v>
      </c>
      <c r="D1400" s="19">
        <v>5</v>
      </c>
      <c r="E1400" s="19">
        <v>5</v>
      </c>
      <c r="F1400" s="19">
        <v>7</v>
      </c>
      <c r="G1400" s="5">
        <f>INDEX('Carta Psicrométrica'!B$3:AO$49,MATCH(datos!F1400,'Carta Psicrométrica'!A$3:A$49,0),MATCH(datos!E1400,'Carta Psicrométrica'!B$2:AO$2,0))</f>
        <v>30</v>
      </c>
      <c r="H1400" s="20">
        <v>15</v>
      </c>
      <c r="I1400" s="20">
        <v>5</v>
      </c>
      <c r="J1400" s="6">
        <v>1026</v>
      </c>
      <c r="K1400" s="6">
        <f t="shared" si="184"/>
        <v>769.5</v>
      </c>
      <c r="L1400" s="21">
        <v>7</v>
      </c>
      <c r="M1400" s="21">
        <v>6</v>
      </c>
      <c r="N1400" s="21">
        <v>8</v>
      </c>
      <c r="O1400" s="21">
        <v>8</v>
      </c>
      <c r="P1400" s="21">
        <v>9</v>
      </c>
      <c r="Q1400" s="22">
        <v>103</v>
      </c>
      <c r="R1400" s="22">
        <v>98</v>
      </c>
      <c r="S1400" s="23">
        <f t="shared" si="189"/>
        <v>5</v>
      </c>
      <c r="T1400" s="22">
        <v>12</v>
      </c>
      <c r="U1400" s="22">
        <v>5</v>
      </c>
      <c r="V1400" s="24">
        <v>1</v>
      </c>
      <c r="W1400" s="24" t="str">
        <f t="shared" si="190"/>
        <v>Ventolina</v>
      </c>
      <c r="X1400" s="24" t="s">
        <v>60</v>
      </c>
      <c r="Y1400" s="24">
        <f t="shared" si="191"/>
        <v>292.5</v>
      </c>
      <c r="Z1400" s="25">
        <v>0</v>
      </c>
      <c r="AA1400" s="25">
        <f t="shared" si="192"/>
        <v>0</v>
      </c>
      <c r="AB1400" s="25">
        <f t="shared" si="193"/>
        <v>0</v>
      </c>
      <c r="AC1400" s="25">
        <v>0</v>
      </c>
      <c r="AD1400" s="26">
        <v>0</v>
      </c>
      <c r="AN1400" s="98" t="s">
        <v>425</v>
      </c>
    </row>
    <row r="1401" spans="1:40">
      <c r="A1401" s="17">
        <v>43854</v>
      </c>
      <c r="B1401" s="18">
        <v>0.33333333333333298</v>
      </c>
      <c r="C1401" s="18">
        <v>0.625</v>
      </c>
      <c r="D1401" s="19">
        <v>5</v>
      </c>
      <c r="E1401" s="19">
        <v>4</v>
      </c>
      <c r="F1401" s="19">
        <v>6</v>
      </c>
      <c r="G1401" s="5">
        <f>INDEX('Carta Psicrométrica'!B$3:AO$49,MATCH(datos!F1401,'Carta Psicrométrica'!A$3:A$49,0),MATCH(datos!E1401,'Carta Psicrométrica'!B$2:AO$2,0))</f>
        <v>41</v>
      </c>
      <c r="H1401" s="20">
        <v>3</v>
      </c>
      <c r="I1401" s="20">
        <v>5</v>
      </c>
      <c r="J1401" s="6">
        <v>1028</v>
      </c>
      <c r="K1401" s="6">
        <f t="shared" si="184"/>
        <v>771</v>
      </c>
      <c r="L1401" s="21">
        <v>5</v>
      </c>
      <c r="M1401" s="21">
        <v>5</v>
      </c>
      <c r="N1401" s="21">
        <v>7</v>
      </c>
      <c r="O1401" s="21">
        <v>8</v>
      </c>
      <c r="P1401" s="21">
        <v>10</v>
      </c>
      <c r="Q1401" s="22">
        <v>98</v>
      </c>
      <c r="R1401" s="22">
        <v>98</v>
      </c>
      <c r="S1401" s="23">
        <f t="shared" si="189"/>
        <v>0</v>
      </c>
      <c r="T1401" s="22">
        <v>9</v>
      </c>
      <c r="U1401" s="22">
        <v>3</v>
      </c>
      <c r="V1401" s="24">
        <v>0</v>
      </c>
      <c r="W1401" s="24" t="str">
        <f t="shared" si="190"/>
        <v>Calma</v>
      </c>
      <c r="X1401" s="24" t="s">
        <v>49</v>
      </c>
      <c r="Y1401" s="24">
        <f t="shared" si="191"/>
        <v>247.5</v>
      </c>
      <c r="Z1401" s="25">
        <v>0</v>
      </c>
      <c r="AA1401" s="25">
        <f t="shared" si="192"/>
        <v>0</v>
      </c>
      <c r="AB1401" s="25">
        <f t="shared" si="193"/>
        <v>0</v>
      </c>
      <c r="AC1401" s="25">
        <v>0</v>
      </c>
      <c r="AD1401" s="26">
        <v>0</v>
      </c>
      <c r="AN1401" s="98" t="s">
        <v>426</v>
      </c>
    </row>
    <row r="1402" spans="1:40">
      <c r="A1402" s="17">
        <v>43855</v>
      </c>
      <c r="B1402" s="18">
        <v>0.33333333333333298</v>
      </c>
      <c r="C1402" s="18">
        <v>0.625</v>
      </c>
      <c r="D1402" s="19">
        <v>6</v>
      </c>
      <c r="E1402" s="19">
        <v>3</v>
      </c>
      <c r="F1402" s="19">
        <v>8</v>
      </c>
      <c r="G1402" s="5">
        <f>INDEX('Carta Psicrométrica'!B$3:AO$49,MATCH(datos!F1402,'Carta Psicrométrica'!A$3:A$49,0),MATCH(datos!E1402,'Carta Psicrométrica'!B$2:AO$2,0))</f>
        <v>59</v>
      </c>
      <c r="H1402" s="20">
        <v>14</v>
      </c>
      <c r="I1402" s="20">
        <v>6</v>
      </c>
      <c r="J1402" s="6">
        <v>1026</v>
      </c>
      <c r="K1402" s="6">
        <f t="shared" si="184"/>
        <v>769.5</v>
      </c>
      <c r="L1402" s="21">
        <v>5</v>
      </c>
      <c r="M1402" s="21">
        <v>6</v>
      </c>
      <c r="N1402" s="21">
        <v>8</v>
      </c>
      <c r="O1402" s="21">
        <v>8</v>
      </c>
      <c r="P1402" s="21">
        <v>9</v>
      </c>
      <c r="Q1402" s="22">
        <v>98</v>
      </c>
      <c r="R1402" s="22">
        <v>98</v>
      </c>
      <c r="S1402" s="23">
        <f t="shared" si="189"/>
        <v>0</v>
      </c>
      <c r="T1402" s="22">
        <v>9</v>
      </c>
      <c r="U1402" s="22">
        <v>4</v>
      </c>
      <c r="W1402" s="24" t="str">
        <f t="shared" si="190"/>
        <v>Calma</v>
      </c>
      <c r="X1402" s="24" t="s">
        <v>49</v>
      </c>
      <c r="Y1402" s="24">
        <f t="shared" si="191"/>
        <v>247.5</v>
      </c>
      <c r="Z1402" s="25">
        <v>0</v>
      </c>
      <c r="AA1402" s="25">
        <f t="shared" si="192"/>
        <v>0</v>
      </c>
      <c r="AB1402" s="25">
        <f t="shared" si="193"/>
        <v>0</v>
      </c>
      <c r="AC1402" s="25">
        <v>0</v>
      </c>
      <c r="AD1402" s="26">
        <v>2</v>
      </c>
      <c r="AE1402" s="26" t="s">
        <v>70</v>
      </c>
      <c r="AN1402" s="98" t="s">
        <v>427</v>
      </c>
    </row>
    <row r="1403" spans="1:40">
      <c r="A1403" s="17">
        <v>43856</v>
      </c>
      <c r="B1403" s="18">
        <v>0.33333333333333298</v>
      </c>
      <c r="C1403" s="18">
        <v>0.625</v>
      </c>
      <c r="D1403" s="19">
        <v>6</v>
      </c>
      <c r="E1403" s="19">
        <v>4</v>
      </c>
      <c r="F1403" s="19">
        <v>6</v>
      </c>
      <c r="G1403" s="5">
        <f>INDEX('Carta Psicrométrica'!B$3:AO$49,MATCH(datos!F1403,'Carta Psicrométrica'!A$3:A$49,0),MATCH(datos!E1403,'Carta Psicrométrica'!B$2:AO$2,0))</f>
        <v>41</v>
      </c>
      <c r="H1403" s="20">
        <v>15</v>
      </c>
      <c r="I1403" s="20">
        <v>5</v>
      </c>
      <c r="J1403" s="6">
        <v>1028</v>
      </c>
      <c r="K1403" s="6">
        <f t="shared" si="184"/>
        <v>771</v>
      </c>
      <c r="L1403" s="21">
        <v>5</v>
      </c>
      <c r="M1403" s="21">
        <v>4</v>
      </c>
      <c r="N1403" s="21">
        <v>7</v>
      </c>
      <c r="O1403" s="21">
        <v>8</v>
      </c>
      <c r="P1403" s="21">
        <v>9</v>
      </c>
      <c r="Q1403" s="22">
        <v>98</v>
      </c>
      <c r="R1403" s="22">
        <v>98</v>
      </c>
      <c r="S1403" s="23">
        <f t="shared" si="189"/>
        <v>0</v>
      </c>
      <c r="T1403" s="22">
        <v>15</v>
      </c>
      <c r="U1403" s="22">
        <v>4</v>
      </c>
      <c r="W1403" s="24" t="str">
        <f t="shared" si="190"/>
        <v>Calma</v>
      </c>
      <c r="X1403" s="24" t="s">
        <v>58</v>
      </c>
      <c r="Y1403" s="24">
        <f t="shared" si="191"/>
        <v>270</v>
      </c>
      <c r="Z1403" s="25">
        <v>0</v>
      </c>
      <c r="AA1403" s="25">
        <f t="shared" si="192"/>
        <v>0</v>
      </c>
      <c r="AB1403" s="25">
        <f t="shared" si="193"/>
        <v>0</v>
      </c>
      <c r="AC1403" s="25">
        <v>0</v>
      </c>
      <c r="AD1403" s="26">
        <v>4</v>
      </c>
      <c r="AE1403" s="26" t="s">
        <v>70</v>
      </c>
      <c r="AN1403" s="98" t="s">
        <v>428</v>
      </c>
    </row>
    <row r="1404" spans="1:40">
      <c r="A1404" s="17">
        <v>43857</v>
      </c>
      <c r="B1404" s="18">
        <v>0.33333333333333298</v>
      </c>
      <c r="C1404" s="18">
        <v>0.625</v>
      </c>
      <c r="D1404" s="19">
        <v>10</v>
      </c>
      <c r="E1404" s="19">
        <v>8</v>
      </c>
      <c r="F1404" s="19">
        <v>11</v>
      </c>
      <c r="G1404" s="5">
        <f>INDEX('Carta Psicrométrica'!B$3:AO$49,MATCH(datos!F1404,'Carta Psicrométrica'!A$3:A$49,0),MATCH(datos!E1404,'Carta Psicrométrica'!B$2:AO$2,0))</f>
        <v>9</v>
      </c>
      <c r="H1404" s="20">
        <v>19</v>
      </c>
      <c r="I1404" s="20">
        <v>3</v>
      </c>
      <c r="J1404" s="6">
        <v>1027</v>
      </c>
      <c r="K1404" s="6">
        <f t="shared" ref="K1404:K1467" si="194">J1404*0.75</f>
        <v>770.25</v>
      </c>
      <c r="L1404" s="21">
        <v>3</v>
      </c>
      <c r="M1404" s="21">
        <v>5</v>
      </c>
      <c r="N1404" s="21">
        <v>7</v>
      </c>
      <c r="O1404" s="21">
        <v>8</v>
      </c>
      <c r="P1404" s="21">
        <v>10</v>
      </c>
      <c r="Q1404" s="22">
        <v>98</v>
      </c>
      <c r="R1404" s="22">
        <v>95</v>
      </c>
      <c r="S1404" s="23">
        <f t="shared" si="189"/>
        <v>3</v>
      </c>
      <c r="T1404" s="22">
        <v>9</v>
      </c>
      <c r="U1404" s="22">
        <v>5</v>
      </c>
      <c r="V1404" s="24">
        <v>5</v>
      </c>
      <c r="W1404" s="24" t="str">
        <f t="shared" si="190"/>
        <v>Brisa Fresca</v>
      </c>
      <c r="X1404" s="24" t="s">
        <v>60</v>
      </c>
      <c r="Y1404" s="24">
        <f t="shared" si="191"/>
        <v>292.5</v>
      </c>
      <c r="Z1404" s="25">
        <v>0</v>
      </c>
      <c r="AA1404" s="25">
        <f t="shared" si="192"/>
        <v>0</v>
      </c>
      <c r="AB1404" s="25">
        <f t="shared" si="193"/>
        <v>0</v>
      </c>
      <c r="AC1404" s="25">
        <v>0</v>
      </c>
      <c r="AD1404" s="26">
        <v>6</v>
      </c>
      <c r="AE1404" s="26" t="s">
        <v>93</v>
      </c>
      <c r="AN1404" s="98" t="s">
        <v>418</v>
      </c>
    </row>
    <row r="1405" spans="1:40">
      <c r="A1405" s="17">
        <v>43858</v>
      </c>
      <c r="B1405" s="18">
        <v>0.33333333333333298</v>
      </c>
      <c r="C1405" s="18">
        <v>0.625</v>
      </c>
      <c r="D1405" s="19">
        <v>6</v>
      </c>
      <c r="E1405" s="19">
        <v>4</v>
      </c>
      <c r="F1405" s="19">
        <v>7</v>
      </c>
      <c r="G1405" s="5">
        <f>INDEX('Carta Psicrométrica'!B$3:AO$49,MATCH(datos!F1405,'Carta Psicrométrica'!A$3:A$49,0),MATCH(datos!E1405,'Carta Psicrométrica'!B$2:AO$2,0))</f>
        <v>44</v>
      </c>
      <c r="H1405" s="20">
        <v>18</v>
      </c>
      <c r="I1405" s="20">
        <v>4</v>
      </c>
      <c r="J1405" s="6">
        <v>1027</v>
      </c>
      <c r="K1405" s="6">
        <f t="shared" si="194"/>
        <v>770.25</v>
      </c>
      <c r="L1405" s="21">
        <v>6</v>
      </c>
      <c r="M1405" s="21">
        <v>5</v>
      </c>
      <c r="N1405" s="21">
        <v>7</v>
      </c>
      <c r="O1405" s="21">
        <v>8</v>
      </c>
      <c r="P1405" s="21">
        <v>9</v>
      </c>
      <c r="Q1405" s="22">
        <v>95</v>
      </c>
      <c r="R1405" s="22">
        <v>90</v>
      </c>
      <c r="S1405" s="23">
        <f t="shared" si="189"/>
        <v>5.5079999999999956</v>
      </c>
      <c r="T1405" s="22">
        <v>12</v>
      </c>
      <c r="U1405" s="22">
        <v>4</v>
      </c>
      <c r="V1405" s="24">
        <v>0</v>
      </c>
      <c r="W1405" s="24" t="str">
        <f t="shared" si="190"/>
        <v>Calma</v>
      </c>
      <c r="X1405" s="24" t="s">
        <v>58</v>
      </c>
      <c r="Y1405" s="24">
        <f t="shared" si="191"/>
        <v>270</v>
      </c>
      <c r="Z1405" s="25">
        <v>0.02</v>
      </c>
      <c r="AA1405" s="25">
        <f t="shared" si="192"/>
        <v>7.8740000000000004E-2</v>
      </c>
      <c r="AB1405" s="25">
        <f t="shared" si="193"/>
        <v>0.50800000000000001</v>
      </c>
      <c r="AC1405" s="25">
        <v>2</v>
      </c>
      <c r="AD1405" s="26">
        <v>0</v>
      </c>
      <c r="AN1405" s="98" t="s">
        <v>429</v>
      </c>
    </row>
    <row r="1406" spans="1:40">
      <c r="A1406" s="17">
        <v>43859</v>
      </c>
      <c r="B1406" s="18">
        <v>0.33333333333333298</v>
      </c>
      <c r="C1406" s="18">
        <v>0.625</v>
      </c>
      <c r="D1406" s="19">
        <v>4</v>
      </c>
      <c r="E1406" s="19">
        <v>2</v>
      </c>
      <c r="F1406" s="19">
        <v>5</v>
      </c>
      <c r="G1406" s="5">
        <f>INDEX('Carta Psicrométrica'!B$3:AO$49,MATCH(datos!F1406,'Carta Psicrométrica'!A$3:A$49,0),MATCH(datos!E1406,'Carta Psicrométrica'!B$2:AO$2,0))</f>
        <v>68</v>
      </c>
      <c r="H1406" s="20">
        <v>14</v>
      </c>
      <c r="I1406" s="20">
        <v>0</v>
      </c>
      <c r="J1406" s="6">
        <v>1028</v>
      </c>
      <c r="K1406" s="6">
        <f t="shared" si="194"/>
        <v>771</v>
      </c>
      <c r="L1406" s="21">
        <v>5</v>
      </c>
      <c r="M1406" s="21">
        <v>4</v>
      </c>
      <c r="N1406" s="21">
        <v>6</v>
      </c>
      <c r="O1406" s="21">
        <v>8</v>
      </c>
      <c r="P1406" s="21">
        <v>9</v>
      </c>
      <c r="Q1406" s="22">
        <v>90</v>
      </c>
      <c r="R1406" s="22">
        <v>90</v>
      </c>
      <c r="S1406" s="23">
        <f t="shared" si="189"/>
        <v>0</v>
      </c>
      <c r="T1406" s="22">
        <v>9</v>
      </c>
      <c r="U1406" s="22">
        <v>0</v>
      </c>
      <c r="V1406" s="24">
        <v>0</v>
      </c>
      <c r="W1406" s="24" t="str">
        <f t="shared" si="190"/>
        <v>Calma</v>
      </c>
      <c r="X1406" s="24" t="s">
        <v>58</v>
      </c>
      <c r="Y1406" s="24">
        <f t="shared" si="191"/>
        <v>270</v>
      </c>
      <c r="Z1406" s="25">
        <v>0</v>
      </c>
      <c r="AA1406" s="25">
        <f t="shared" si="192"/>
        <v>0</v>
      </c>
      <c r="AB1406" s="25">
        <f t="shared" si="193"/>
        <v>0</v>
      </c>
      <c r="AC1406" s="25">
        <v>0</v>
      </c>
      <c r="AD1406" s="26">
        <v>0</v>
      </c>
      <c r="AN1406" s="98" t="s">
        <v>418</v>
      </c>
    </row>
    <row r="1407" spans="1:40">
      <c r="A1407" s="17">
        <v>43860</v>
      </c>
      <c r="B1407" s="18">
        <v>0.33333333333333298</v>
      </c>
      <c r="C1407" s="18">
        <v>0.625</v>
      </c>
      <c r="D1407" s="19">
        <v>11</v>
      </c>
      <c r="E1407" s="19">
        <v>5</v>
      </c>
      <c r="F1407" s="19">
        <v>7</v>
      </c>
      <c r="G1407" s="5">
        <f>INDEX('Carta Psicrométrica'!B$3:AO$49,MATCH(datos!F1407,'Carta Psicrométrica'!A$3:A$49,0),MATCH(datos!E1407,'Carta Psicrométrica'!B$2:AO$2,0))</f>
        <v>30</v>
      </c>
      <c r="H1407" s="20">
        <v>16</v>
      </c>
      <c r="I1407" s="20">
        <v>2</v>
      </c>
      <c r="J1407" s="6">
        <v>1024</v>
      </c>
      <c r="K1407" s="6">
        <f t="shared" si="194"/>
        <v>768</v>
      </c>
      <c r="L1407" s="21">
        <v>5</v>
      </c>
      <c r="M1407" s="21">
        <v>4</v>
      </c>
      <c r="N1407" s="21">
        <v>7</v>
      </c>
      <c r="O1407" s="21">
        <v>7</v>
      </c>
      <c r="P1407" s="21">
        <v>9</v>
      </c>
      <c r="Q1407" s="22">
        <v>90</v>
      </c>
      <c r="R1407" s="22">
        <v>87</v>
      </c>
      <c r="S1407" s="23">
        <f t="shared" si="189"/>
        <v>3</v>
      </c>
      <c r="T1407" s="22">
        <v>7</v>
      </c>
      <c r="U1407" s="22">
        <v>0</v>
      </c>
      <c r="V1407" s="24">
        <v>0</v>
      </c>
      <c r="W1407" s="24" t="str">
        <f t="shared" si="190"/>
        <v>Calma</v>
      </c>
      <c r="X1407" s="24" t="s">
        <v>64</v>
      </c>
      <c r="Y1407" s="24">
        <f t="shared" si="191"/>
        <v>0</v>
      </c>
      <c r="Z1407" s="25">
        <v>0</v>
      </c>
      <c r="AA1407" s="25">
        <f t="shared" si="192"/>
        <v>0</v>
      </c>
      <c r="AB1407" s="25">
        <f t="shared" si="193"/>
        <v>0</v>
      </c>
      <c r="AC1407" s="25">
        <v>0</v>
      </c>
      <c r="AD1407" s="26">
        <v>0</v>
      </c>
      <c r="AN1407" s="98" t="s">
        <v>430</v>
      </c>
    </row>
    <row r="1408" spans="1:40">
      <c r="A1408" s="17">
        <v>43861</v>
      </c>
      <c r="B1408" s="18">
        <v>0.33333333333333298</v>
      </c>
      <c r="C1408" s="18">
        <v>0.625</v>
      </c>
      <c r="D1408" s="19">
        <v>6</v>
      </c>
      <c r="E1408" s="19">
        <v>4</v>
      </c>
      <c r="F1408" s="19">
        <v>6</v>
      </c>
      <c r="G1408" s="5">
        <f>INDEX('Carta Psicrométrica'!B$3:AO$49,MATCH(datos!F1408,'Carta Psicrométrica'!A$3:A$49,0),MATCH(datos!E1408,'Carta Psicrométrica'!B$2:AO$2,0))</f>
        <v>41</v>
      </c>
      <c r="H1408" s="20">
        <v>14</v>
      </c>
      <c r="I1408" s="20">
        <v>5</v>
      </c>
      <c r="J1408" s="6">
        <v>1030</v>
      </c>
      <c r="K1408" s="6">
        <f t="shared" si="194"/>
        <v>772.5</v>
      </c>
      <c r="L1408" s="21">
        <v>5</v>
      </c>
      <c r="M1408" s="21">
        <v>4</v>
      </c>
      <c r="N1408" s="21">
        <v>7</v>
      </c>
      <c r="O1408" s="21">
        <v>9</v>
      </c>
      <c r="P1408" s="21">
        <v>10</v>
      </c>
      <c r="Q1408" s="22">
        <v>90</v>
      </c>
      <c r="R1408" s="22">
        <v>87</v>
      </c>
      <c r="S1408" s="23">
        <f t="shared" si="189"/>
        <v>3</v>
      </c>
      <c r="T1408" s="22">
        <v>10</v>
      </c>
      <c r="U1408" s="22">
        <v>3</v>
      </c>
      <c r="V1408" s="24">
        <v>5</v>
      </c>
      <c r="W1408" s="24" t="str">
        <f t="shared" si="190"/>
        <v>Brisa Fresca</v>
      </c>
      <c r="X1408" s="24" t="s">
        <v>67</v>
      </c>
      <c r="Y1408" s="24">
        <f t="shared" si="191"/>
        <v>337.5</v>
      </c>
      <c r="Z1408" s="25">
        <v>0</v>
      </c>
      <c r="AA1408" s="25">
        <f t="shared" si="192"/>
        <v>0</v>
      </c>
      <c r="AB1408" s="25">
        <f t="shared" si="193"/>
        <v>0</v>
      </c>
      <c r="AC1408" s="25">
        <v>0</v>
      </c>
      <c r="AD1408" s="26">
        <v>0</v>
      </c>
      <c r="AN1408" s="98" t="s">
        <v>431</v>
      </c>
    </row>
    <row r="1409" spans="1:40">
      <c r="A1409" s="17">
        <v>43862</v>
      </c>
      <c r="B1409" s="18">
        <v>0.33333333333333298</v>
      </c>
      <c r="C1409" s="18">
        <v>0.625</v>
      </c>
      <c r="D1409" s="19">
        <v>2</v>
      </c>
      <c r="E1409" s="19">
        <v>15</v>
      </c>
      <c r="F1409" s="19">
        <v>3</v>
      </c>
      <c r="G1409" s="5">
        <f>INDEX('Carta Psicrométrica'!B$3:AO$49,MATCH(datos!F1409,'Carta Psicrométrica'!A$3:A$49,0),MATCH(datos!E1409,'Carta Psicrométrica'!B$2:AO$2,0))</f>
        <v>0</v>
      </c>
      <c r="H1409" s="20">
        <v>14</v>
      </c>
      <c r="I1409" s="20">
        <v>0</v>
      </c>
      <c r="J1409" s="6">
        <v>1033</v>
      </c>
      <c r="K1409" s="6">
        <f t="shared" si="194"/>
        <v>774.75</v>
      </c>
      <c r="L1409" s="21">
        <v>3</v>
      </c>
      <c r="M1409" s="21">
        <v>4</v>
      </c>
      <c r="N1409" s="21">
        <v>7</v>
      </c>
      <c r="O1409" s="21">
        <v>9</v>
      </c>
      <c r="P1409" s="21">
        <v>10</v>
      </c>
      <c r="Q1409" s="22">
        <v>100</v>
      </c>
      <c r="R1409" s="22">
        <v>98</v>
      </c>
      <c r="S1409" s="23">
        <f t="shared" si="189"/>
        <v>2</v>
      </c>
      <c r="T1409" s="22">
        <v>16</v>
      </c>
      <c r="U1409" s="22">
        <v>3</v>
      </c>
      <c r="V1409" s="24">
        <v>0</v>
      </c>
      <c r="W1409" s="24" t="str">
        <f t="shared" si="190"/>
        <v>Calma</v>
      </c>
      <c r="X1409" s="24" t="s">
        <v>47</v>
      </c>
      <c r="Y1409" s="24">
        <f t="shared" si="191"/>
        <v>315</v>
      </c>
      <c r="Z1409" s="25">
        <v>0</v>
      </c>
      <c r="AA1409" s="25">
        <f t="shared" si="192"/>
        <v>0</v>
      </c>
      <c r="AB1409" s="25">
        <f t="shared" si="193"/>
        <v>0</v>
      </c>
      <c r="AC1409" s="25">
        <v>0</v>
      </c>
      <c r="AD1409" s="26">
        <v>1</v>
      </c>
      <c r="AE1409" s="26" t="s">
        <v>102</v>
      </c>
      <c r="AN1409" s="98" t="s">
        <v>432</v>
      </c>
    </row>
    <row r="1410" spans="1:40">
      <c r="A1410" s="17">
        <v>43863</v>
      </c>
      <c r="B1410" s="18">
        <v>0.33333333333333298</v>
      </c>
      <c r="C1410" s="18">
        <v>0.625</v>
      </c>
      <c r="D1410" s="19">
        <v>4</v>
      </c>
      <c r="E1410" s="19">
        <v>3</v>
      </c>
      <c r="F1410" s="19">
        <v>5</v>
      </c>
      <c r="G1410" s="5">
        <f>INDEX('Carta Psicrométrica'!B$3:AO$49,MATCH(datos!F1410,'Carta Psicrométrica'!A$3:A$49,0),MATCH(datos!E1410,'Carta Psicrométrica'!B$2:AO$2,0))</f>
        <v>53</v>
      </c>
      <c r="H1410" s="20">
        <v>12</v>
      </c>
      <c r="I1410" s="20">
        <v>2</v>
      </c>
      <c r="J1410" s="6">
        <v>1034</v>
      </c>
      <c r="K1410" s="6">
        <f t="shared" si="194"/>
        <v>775.5</v>
      </c>
      <c r="L1410" s="21">
        <v>4</v>
      </c>
      <c r="M1410" s="21">
        <v>3</v>
      </c>
      <c r="N1410" s="21">
        <v>6</v>
      </c>
      <c r="O1410" s="21">
        <v>8</v>
      </c>
      <c r="P1410" s="21">
        <v>9</v>
      </c>
      <c r="Q1410" s="22">
        <v>98</v>
      </c>
      <c r="R1410" s="22">
        <v>95</v>
      </c>
      <c r="S1410" s="23">
        <f t="shared" si="189"/>
        <v>3</v>
      </c>
      <c r="T1410" s="22">
        <v>9</v>
      </c>
      <c r="U1410" s="22">
        <v>3</v>
      </c>
      <c r="V1410" s="24">
        <v>0</v>
      </c>
      <c r="W1410" s="24" t="str">
        <f t="shared" si="190"/>
        <v>Calma</v>
      </c>
      <c r="X1410" s="24" t="s">
        <v>47</v>
      </c>
      <c r="Y1410" s="24">
        <f t="shared" si="191"/>
        <v>315</v>
      </c>
      <c r="Z1410" s="25">
        <v>0</v>
      </c>
      <c r="AA1410" s="25">
        <f t="shared" si="192"/>
        <v>0</v>
      </c>
      <c r="AB1410" s="25">
        <f t="shared" si="193"/>
        <v>0</v>
      </c>
      <c r="AC1410" s="25">
        <v>0</v>
      </c>
      <c r="AD1410" s="26">
        <v>6</v>
      </c>
      <c r="AE1410" s="26" t="s">
        <v>88</v>
      </c>
      <c r="AN1410" s="98" t="s">
        <v>433</v>
      </c>
    </row>
    <row r="1411" spans="1:40">
      <c r="A1411" s="17">
        <v>43864</v>
      </c>
      <c r="B1411" s="18">
        <v>0.33333333333333298</v>
      </c>
      <c r="C1411" s="18">
        <v>0.625</v>
      </c>
      <c r="D1411" s="19">
        <v>10</v>
      </c>
      <c r="E1411" s="19">
        <v>7</v>
      </c>
      <c r="F1411" s="19">
        <v>10</v>
      </c>
      <c r="G1411" s="5">
        <f>INDEX('Carta Psicrométrica'!B$3:AO$49,MATCH(datos!F1411,'Carta Psicrométrica'!A$3:A$49,0),MATCH(datos!E1411,'Carta Psicrométrica'!B$2:AO$2,0))</f>
        <v>16</v>
      </c>
      <c r="H1411" s="20">
        <v>19</v>
      </c>
      <c r="I1411" s="20">
        <v>4</v>
      </c>
      <c r="J1411" s="6">
        <v>1026</v>
      </c>
      <c r="K1411" s="6">
        <f t="shared" si="194"/>
        <v>769.5</v>
      </c>
      <c r="L1411" s="21">
        <v>5</v>
      </c>
      <c r="M1411" s="21">
        <v>4</v>
      </c>
      <c r="N1411" s="21">
        <v>7</v>
      </c>
      <c r="O1411" s="21">
        <v>8</v>
      </c>
      <c r="P1411" s="21">
        <v>9</v>
      </c>
      <c r="Q1411" s="22">
        <v>95</v>
      </c>
      <c r="R1411" s="22">
        <v>93</v>
      </c>
      <c r="S1411" s="23">
        <f t="shared" si="189"/>
        <v>2</v>
      </c>
      <c r="T1411" s="22">
        <v>9</v>
      </c>
      <c r="U1411" s="22">
        <v>3</v>
      </c>
      <c r="V1411" s="24">
        <v>1</v>
      </c>
      <c r="W1411" s="24" t="str">
        <f t="shared" si="190"/>
        <v>Ventolina</v>
      </c>
      <c r="X1411" s="24" t="s">
        <v>60</v>
      </c>
      <c r="Y1411" s="24">
        <f t="shared" si="191"/>
        <v>292.5</v>
      </c>
      <c r="Z1411" s="25">
        <v>0</v>
      </c>
      <c r="AA1411" s="25">
        <f t="shared" si="192"/>
        <v>0</v>
      </c>
      <c r="AB1411" s="25">
        <f t="shared" si="193"/>
        <v>0</v>
      </c>
      <c r="AC1411" s="25">
        <v>0</v>
      </c>
      <c r="AD1411" s="26">
        <v>3</v>
      </c>
      <c r="AE1411" s="26" t="s">
        <v>94</v>
      </c>
      <c r="AN1411" s="98" t="s">
        <v>433</v>
      </c>
    </row>
    <row r="1412" spans="1:40">
      <c r="A1412" s="17">
        <v>43865</v>
      </c>
      <c r="B1412" s="18">
        <v>0.33333333333333298</v>
      </c>
      <c r="C1412" s="18">
        <v>0.625</v>
      </c>
      <c r="D1412" s="19">
        <v>10</v>
      </c>
      <c r="E1412" s="19">
        <v>10</v>
      </c>
      <c r="F1412" s="19">
        <v>8</v>
      </c>
      <c r="G1412" s="5">
        <f>INDEX('Carta Psicrométrica'!B$3:AO$49,MATCH(datos!F1412,'Carta Psicrométrica'!A$3:A$49,0),MATCH(datos!E1412,'Carta Psicrométrica'!B$2:AO$2,0))</f>
        <v>0</v>
      </c>
      <c r="H1412" s="20">
        <v>22</v>
      </c>
      <c r="I1412" s="20">
        <v>9</v>
      </c>
      <c r="J1412" s="6">
        <v>1023</v>
      </c>
      <c r="K1412" s="6">
        <f t="shared" si="194"/>
        <v>767.25</v>
      </c>
      <c r="L1412" s="21">
        <v>8</v>
      </c>
      <c r="M1412" s="21">
        <v>6</v>
      </c>
      <c r="N1412" s="21">
        <v>7</v>
      </c>
      <c r="O1412" s="21">
        <v>8</v>
      </c>
      <c r="P1412" s="21">
        <v>9</v>
      </c>
      <c r="Q1412" s="22">
        <v>93</v>
      </c>
      <c r="R1412" s="22">
        <v>90</v>
      </c>
      <c r="S1412" s="23">
        <f t="shared" si="189"/>
        <v>3</v>
      </c>
      <c r="T1412" s="22">
        <v>13</v>
      </c>
      <c r="U1412" s="22">
        <v>6</v>
      </c>
      <c r="V1412" s="24">
        <v>3</v>
      </c>
      <c r="W1412" s="24" t="str">
        <f t="shared" si="190"/>
        <v>Brisa Leve</v>
      </c>
      <c r="X1412" s="24" t="s">
        <v>60</v>
      </c>
      <c r="Y1412" s="24">
        <f t="shared" si="191"/>
        <v>292.5</v>
      </c>
      <c r="Z1412" s="25">
        <v>0</v>
      </c>
      <c r="AA1412" s="25">
        <f t="shared" si="192"/>
        <v>0</v>
      </c>
      <c r="AB1412" s="25">
        <f t="shared" si="193"/>
        <v>0</v>
      </c>
      <c r="AC1412" s="25">
        <v>0</v>
      </c>
      <c r="AD1412" s="26">
        <v>8</v>
      </c>
      <c r="AE1412" s="26" t="s">
        <v>83</v>
      </c>
      <c r="AN1412" s="98" t="s">
        <v>434</v>
      </c>
    </row>
    <row r="1413" spans="1:40">
      <c r="A1413" s="17">
        <v>43866</v>
      </c>
      <c r="B1413" s="18">
        <v>0.33333333333333298</v>
      </c>
      <c r="C1413" s="18">
        <v>0.625</v>
      </c>
      <c r="D1413" s="19">
        <v>-2</v>
      </c>
      <c r="E1413" s="19">
        <v>-1</v>
      </c>
      <c r="F1413" s="19">
        <v>-1</v>
      </c>
      <c r="G1413" s="5" t="e">
        <f>INDEX('Carta Psicrométrica'!B$3:AO$49,MATCH(datos!F1413,'Carta Psicrométrica'!A$3:A$49,0),MATCH(datos!E1413,'Carta Psicrométrica'!B$2:AO$2,0))</f>
        <v>#N/A</v>
      </c>
      <c r="H1413" s="20">
        <v>12</v>
      </c>
      <c r="I1413" s="82"/>
      <c r="J1413" s="6">
        <v>1025</v>
      </c>
      <c r="K1413" s="6">
        <f t="shared" si="194"/>
        <v>768.75</v>
      </c>
      <c r="L1413" s="21">
        <v>3</v>
      </c>
      <c r="M1413" s="21">
        <v>5</v>
      </c>
      <c r="N1413" s="21">
        <v>8</v>
      </c>
      <c r="O1413" s="21">
        <v>9</v>
      </c>
      <c r="P1413" s="21">
        <v>10</v>
      </c>
      <c r="Q1413" s="22">
        <v>90</v>
      </c>
      <c r="R1413" s="22">
        <v>100</v>
      </c>
      <c r="S1413" s="23">
        <f t="shared" si="189"/>
        <v>15.400000000000006</v>
      </c>
      <c r="T1413" s="22">
        <v>9</v>
      </c>
      <c r="U1413" s="22">
        <v>-1</v>
      </c>
      <c r="V1413" s="87"/>
      <c r="W1413" s="24" t="str">
        <f t="shared" si="190"/>
        <v>Calma</v>
      </c>
      <c r="X1413" s="24" t="s">
        <v>59</v>
      </c>
      <c r="Y1413" s="24">
        <f t="shared" si="191"/>
        <v>45</v>
      </c>
      <c r="Z1413" s="25">
        <v>1</v>
      </c>
      <c r="AA1413" s="25">
        <f>AC1413*0.03937</f>
        <v>0.7874000000000001</v>
      </c>
      <c r="AB1413" s="25">
        <f t="shared" si="193"/>
        <v>25.4</v>
      </c>
      <c r="AC1413" s="25">
        <v>20</v>
      </c>
      <c r="AD1413" s="26">
        <v>5</v>
      </c>
      <c r="AE1413" s="26" t="s">
        <v>83</v>
      </c>
      <c r="AN1413" s="98" t="s">
        <v>435</v>
      </c>
    </row>
    <row r="1414" spans="1:40">
      <c r="A1414" s="17">
        <v>43867</v>
      </c>
      <c r="B1414" s="18">
        <v>0.33333333333333298</v>
      </c>
      <c r="C1414" s="18">
        <v>0.625</v>
      </c>
      <c r="D1414" s="19">
        <v>0</v>
      </c>
      <c r="E1414" s="19">
        <v>-1</v>
      </c>
      <c r="F1414" s="19">
        <v>1</v>
      </c>
      <c r="G1414" s="5" t="e">
        <f>INDEX('Carta Psicrométrica'!B$3:AO$49,MATCH(datos!F1414,'Carta Psicrométrica'!A$3:A$49,0),MATCH(datos!E1414,'Carta Psicrométrica'!B$2:AO$2,0))</f>
        <v>#N/A</v>
      </c>
      <c r="H1414" s="20">
        <v>5</v>
      </c>
      <c r="I1414" s="20">
        <v>0</v>
      </c>
      <c r="J1414" s="6">
        <v>1026</v>
      </c>
      <c r="K1414" s="6">
        <f t="shared" si="194"/>
        <v>769.5</v>
      </c>
      <c r="L1414" s="21">
        <v>4</v>
      </c>
      <c r="M1414" s="21">
        <v>4</v>
      </c>
      <c r="N1414" s="21">
        <v>6</v>
      </c>
      <c r="O1414" s="21">
        <v>8</v>
      </c>
      <c r="P1414" s="21">
        <v>9</v>
      </c>
      <c r="Q1414" s="22">
        <v>100</v>
      </c>
      <c r="R1414" s="22">
        <v>98</v>
      </c>
      <c r="S1414" s="23">
        <f t="shared" si="189"/>
        <v>3.269999999999996</v>
      </c>
      <c r="T1414" s="22">
        <v>5</v>
      </c>
      <c r="U1414" s="22">
        <v>0</v>
      </c>
      <c r="V1414" s="24">
        <v>2</v>
      </c>
      <c r="W1414" s="24" t="str">
        <f t="shared" si="190"/>
        <v>Brisa Suave</v>
      </c>
      <c r="X1414" s="24" t="s">
        <v>106</v>
      </c>
      <c r="Y1414" s="24" t="str">
        <f t="shared" si="191"/>
        <v>N/A</v>
      </c>
      <c r="Z1414" s="25">
        <v>0.05</v>
      </c>
      <c r="AA1414" s="25">
        <f>AC1414*0.03937</f>
        <v>3.9370000000000002E-2</v>
      </c>
      <c r="AB1414" s="25">
        <f t="shared" si="193"/>
        <v>1.27</v>
      </c>
      <c r="AC1414" s="25">
        <v>1</v>
      </c>
      <c r="AD1414" s="26">
        <v>4</v>
      </c>
      <c r="AE1414" s="26" t="s">
        <v>108</v>
      </c>
      <c r="AN1414" s="98" t="s">
        <v>436</v>
      </c>
    </row>
    <row r="1415" spans="1:40" ht="28.9">
      <c r="A1415" s="17">
        <v>43868</v>
      </c>
      <c r="B1415" s="18">
        <v>0.33333333333333298</v>
      </c>
      <c r="C1415" s="18">
        <v>0.625</v>
      </c>
      <c r="D1415" s="19">
        <v>6</v>
      </c>
      <c r="E1415" s="19">
        <v>5</v>
      </c>
      <c r="F1415" s="19">
        <v>7</v>
      </c>
      <c r="G1415" s="5">
        <f>INDEX('Carta Psicrométrica'!B$3:AO$49,MATCH(datos!F1415,'Carta Psicrométrica'!A$3:A$49,0),MATCH(datos!E1415,'Carta Psicrométrica'!B$2:AO$2,0))</f>
        <v>30</v>
      </c>
      <c r="H1415" s="20">
        <v>12</v>
      </c>
      <c r="I1415" s="20">
        <v>0</v>
      </c>
      <c r="J1415" s="6">
        <v>1026</v>
      </c>
      <c r="K1415" s="6">
        <f t="shared" si="194"/>
        <v>769.5</v>
      </c>
      <c r="L1415" s="21">
        <v>5</v>
      </c>
      <c r="M1415" s="21">
        <v>8</v>
      </c>
      <c r="N1415" s="21">
        <v>8</v>
      </c>
      <c r="O1415" s="21">
        <v>8</v>
      </c>
      <c r="P1415" s="21">
        <v>9</v>
      </c>
      <c r="Q1415" s="22">
        <v>98</v>
      </c>
      <c r="R1415" s="22">
        <v>96</v>
      </c>
      <c r="S1415" s="23">
        <f t="shared" si="189"/>
        <v>2.5079999999999956</v>
      </c>
      <c r="T1415" s="22">
        <v>6</v>
      </c>
      <c r="U1415" s="22">
        <v>-1</v>
      </c>
      <c r="V1415" s="24">
        <v>2</v>
      </c>
      <c r="W1415" s="24" t="str">
        <f t="shared" si="190"/>
        <v>Brisa Suave</v>
      </c>
      <c r="X1415" s="24" t="s">
        <v>307</v>
      </c>
      <c r="Y1415" s="24" t="str">
        <f t="shared" si="191"/>
        <v>N/A</v>
      </c>
      <c r="Z1415" s="25">
        <v>0.02</v>
      </c>
      <c r="AA1415" s="25">
        <f t="shared" si="192"/>
        <v>0</v>
      </c>
      <c r="AB1415" s="25">
        <f t="shared" si="193"/>
        <v>0.50800000000000001</v>
      </c>
      <c r="AC1415" s="25">
        <v>0</v>
      </c>
      <c r="AD1415" s="26">
        <v>2</v>
      </c>
      <c r="AE1415" s="26" t="s">
        <v>76</v>
      </c>
      <c r="AN1415" s="98" t="s">
        <v>437</v>
      </c>
    </row>
    <row r="1416" spans="1:40">
      <c r="A1416" s="17">
        <v>43869</v>
      </c>
      <c r="B1416" s="18">
        <v>0.33333333333333298</v>
      </c>
      <c r="C1416" s="18">
        <v>0.625</v>
      </c>
      <c r="D1416" s="19">
        <v>8</v>
      </c>
      <c r="E1416" s="19">
        <v>6</v>
      </c>
      <c r="F1416" s="19">
        <v>10</v>
      </c>
      <c r="G1416" s="5">
        <f>INDEX('Carta Psicrométrica'!B$3:AO$49,MATCH(datos!F1416,'Carta Psicrométrica'!A$3:A$49,0),MATCH(datos!E1416,'Carta Psicrométrica'!B$2:AO$2,0))</f>
        <v>27</v>
      </c>
      <c r="H1416" s="20">
        <v>19</v>
      </c>
      <c r="I1416" s="20">
        <v>5</v>
      </c>
      <c r="J1416" s="6">
        <v>1028</v>
      </c>
      <c r="K1416" s="6">
        <f t="shared" si="194"/>
        <v>771</v>
      </c>
      <c r="L1416" s="21">
        <v>5</v>
      </c>
      <c r="M1416" s="21">
        <v>5</v>
      </c>
      <c r="N1416" s="21">
        <v>7</v>
      </c>
      <c r="O1416" s="21">
        <v>8</v>
      </c>
      <c r="P1416" s="21">
        <v>10</v>
      </c>
      <c r="Q1416" s="22">
        <v>106</v>
      </c>
      <c r="R1416" s="22">
        <v>103</v>
      </c>
      <c r="S1416" s="23">
        <f t="shared" si="189"/>
        <v>3</v>
      </c>
      <c r="T1416" s="22">
        <v>17</v>
      </c>
      <c r="U1416" s="22">
        <v>6</v>
      </c>
      <c r="V1416" s="24">
        <v>2</v>
      </c>
      <c r="W1416" s="24" t="str">
        <f t="shared" si="190"/>
        <v>Brisa Suave</v>
      </c>
      <c r="X1416" s="24" t="s">
        <v>307</v>
      </c>
      <c r="Y1416" s="24" t="str">
        <f t="shared" si="191"/>
        <v>N/A</v>
      </c>
      <c r="Z1416" s="25">
        <v>0</v>
      </c>
      <c r="AA1416" s="25">
        <f t="shared" si="192"/>
        <v>0</v>
      </c>
      <c r="AB1416" s="25">
        <f t="shared" si="193"/>
        <v>0</v>
      </c>
      <c r="AC1416" s="25">
        <v>0</v>
      </c>
      <c r="AD1416" s="26">
        <v>0</v>
      </c>
      <c r="AE1416" s="26">
        <v>0</v>
      </c>
      <c r="AN1416" s="98" t="s">
        <v>438</v>
      </c>
    </row>
    <row r="1417" spans="1:40" ht="28.9">
      <c r="A1417" s="17">
        <v>43870</v>
      </c>
      <c r="B1417" s="18">
        <v>0.33333333333333298</v>
      </c>
      <c r="C1417" s="18">
        <v>0.625</v>
      </c>
      <c r="D1417" s="19">
        <v>9</v>
      </c>
      <c r="E1417" s="19">
        <v>8</v>
      </c>
      <c r="F1417" s="19">
        <v>12</v>
      </c>
      <c r="G1417" s="5">
        <f>INDEX('Carta Psicrométrica'!B$3:AO$49,MATCH(datos!F1417,'Carta Psicrométrica'!A$3:A$49,0),MATCH(datos!E1417,'Carta Psicrométrica'!B$2:AO$2,0))</f>
        <v>12</v>
      </c>
      <c r="H1417" s="20">
        <v>23</v>
      </c>
      <c r="I1417" s="20">
        <v>8</v>
      </c>
      <c r="J1417" s="6">
        <v>1026</v>
      </c>
      <c r="K1417" s="6">
        <f t="shared" si="194"/>
        <v>769.5</v>
      </c>
      <c r="L1417" s="21">
        <v>5</v>
      </c>
      <c r="M1417" s="21">
        <v>5</v>
      </c>
      <c r="N1417" s="21">
        <v>7</v>
      </c>
      <c r="O1417" s="21">
        <v>7</v>
      </c>
      <c r="P1417" s="21">
        <v>9</v>
      </c>
      <c r="Q1417" s="22">
        <v>103</v>
      </c>
      <c r="R1417" s="22">
        <v>102</v>
      </c>
      <c r="S1417" s="23">
        <f t="shared" si="189"/>
        <v>1</v>
      </c>
      <c r="T1417" s="22">
        <v>12</v>
      </c>
      <c r="U1417" s="22">
        <v>6</v>
      </c>
      <c r="V1417" s="24">
        <v>1</v>
      </c>
      <c r="W1417" s="24" t="str">
        <f t="shared" si="190"/>
        <v>Ventolina</v>
      </c>
      <c r="X1417" s="24" t="s">
        <v>236</v>
      </c>
      <c r="Y1417" s="24" t="str">
        <f t="shared" si="191"/>
        <v>N/A</v>
      </c>
      <c r="Z1417" s="25">
        <v>0</v>
      </c>
      <c r="AA1417" s="25">
        <f t="shared" si="192"/>
        <v>0</v>
      </c>
      <c r="AB1417" s="25">
        <f t="shared" si="193"/>
        <v>0</v>
      </c>
      <c r="AC1417" s="25">
        <v>0</v>
      </c>
      <c r="AD1417" s="26">
        <v>1</v>
      </c>
      <c r="AE1417" s="26" t="s">
        <v>96</v>
      </c>
      <c r="AN1417" s="98" t="s">
        <v>437</v>
      </c>
    </row>
    <row r="1418" spans="1:40">
      <c r="A1418" s="17">
        <v>43871</v>
      </c>
      <c r="B1418" s="18">
        <v>0.33333333333333298</v>
      </c>
      <c r="C1418" s="18">
        <v>0.625</v>
      </c>
      <c r="D1418" s="19">
        <v>10</v>
      </c>
      <c r="E1418" s="19">
        <v>11</v>
      </c>
      <c r="F1418" s="19">
        <v>11</v>
      </c>
      <c r="G1418" s="5">
        <f>INDEX('Carta Psicrométrica'!B$3:AO$49,MATCH(datos!F1418,'Carta Psicrométrica'!A$3:A$49,0),MATCH(datos!E1418,'Carta Psicrométrica'!B$2:AO$2,0))</f>
        <v>0</v>
      </c>
      <c r="H1418" s="20">
        <v>23</v>
      </c>
      <c r="I1418" s="20">
        <v>-3</v>
      </c>
      <c r="J1418" s="6">
        <v>1026</v>
      </c>
      <c r="K1418" s="6">
        <f t="shared" si="194"/>
        <v>769.5</v>
      </c>
      <c r="L1418" s="21">
        <v>8</v>
      </c>
      <c r="M1418" s="21">
        <v>6</v>
      </c>
      <c r="N1418" s="21">
        <v>8</v>
      </c>
      <c r="O1418" s="21">
        <v>9</v>
      </c>
      <c r="P1418" s="21">
        <v>9</v>
      </c>
      <c r="Q1418" s="22">
        <v>102</v>
      </c>
      <c r="R1418" s="22">
        <v>107</v>
      </c>
      <c r="S1418" s="23">
        <f t="shared" si="189"/>
        <v>2.8739999999999952</v>
      </c>
      <c r="T1418" s="22">
        <v>13</v>
      </c>
      <c r="U1418" s="22">
        <v>7</v>
      </c>
      <c r="V1418" s="24">
        <v>1</v>
      </c>
      <c r="W1418" s="24" t="str">
        <f t="shared" si="190"/>
        <v>Ventolina</v>
      </c>
      <c r="X1418" s="24" t="s">
        <v>439</v>
      </c>
      <c r="Y1418" s="24" t="str">
        <f t="shared" si="191"/>
        <v>N/A</v>
      </c>
      <c r="Z1418" s="25">
        <v>0.31</v>
      </c>
      <c r="AA1418" s="25">
        <f t="shared" si="192"/>
        <v>1.45669</v>
      </c>
      <c r="AB1418" s="25">
        <f t="shared" si="193"/>
        <v>7.8739999999999997</v>
      </c>
      <c r="AC1418" s="25">
        <v>37</v>
      </c>
      <c r="AD1418" s="26">
        <v>4</v>
      </c>
      <c r="AE1418" s="26" t="s">
        <v>93</v>
      </c>
      <c r="AN1418" s="98" t="s">
        <v>440</v>
      </c>
    </row>
    <row r="1419" spans="1:40">
      <c r="A1419" s="17">
        <v>43872</v>
      </c>
      <c r="B1419" s="18">
        <v>0.33333333333333298</v>
      </c>
      <c r="C1419" s="18">
        <v>0.625</v>
      </c>
      <c r="D1419" s="19">
        <v>7</v>
      </c>
      <c r="E1419" s="19">
        <v>7</v>
      </c>
      <c r="F1419" s="19">
        <v>8</v>
      </c>
      <c r="G1419" s="5">
        <f>INDEX('Carta Psicrométrica'!B$3:AO$49,MATCH(datos!F1419,'Carta Psicrométrica'!A$3:A$49,0),MATCH(datos!E1419,'Carta Psicrométrica'!B$2:AO$2,0))</f>
        <v>9</v>
      </c>
      <c r="H1419" s="20">
        <v>19</v>
      </c>
      <c r="I1419" s="20">
        <v>8</v>
      </c>
      <c r="J1419" s="6">
        <v>1026</v>
      </c>
      <c r="K1419" s="6">
        <f t="shared" si="194"/>
        <v>769.5</v>
      </c>
      <c r="L1419" s="21">
        <v>8</v>
      </c>
      <c r="M1419" s="21">
        <v>6</v>
      </c>
      <c r="N1419" s="21">
        <v>8</v>
      </c>
      <c r="O1419" s="21">
        <v>7</v>
      </c>
      <c r="P1419" s="21">
        <v>9</v>
      </c>
      <c r="Q1419" s="22">
        <v>107</v>
      </c>
      <c r="R1419" s="22">
        <v>105</v>
      </c>
      <c r="S1419" s="23">
        <f t="shared" si="189"/>
        <v>2.2540000000000049</v>
      </c>
      <c r="T1419" s="22">
        <v>10</v>
      </c>
      <c r="U1419" s="22">
        <v>10</v>
      </c>
      <c r="V1419" s="24">
        <v>3</v>
      </c>
      <c r="W1419" s="24" t="str">
        <f t="shared" si="190"/>
        <v>Brisa Leve</v>
      </c>
      <c r="X1419" s="24" t="s">
        <v>64</v>
      </c>
      <c r="Y1419" s="24">
        <f t="shared" si="191"/>
        <v>0</v>
      </c>
      <c r="Z1419" s="25">
        <v>0.01</v>
      </c>
      <c r="AA1419" s="25">
        <f t="shared" si="192"/>
        <v>0</v>
      </c>
      <c r="AB1419" s="25">
        <f t="shared" si="193"/>
        <v>0.254</v>
      </c>
      <c r="AC1419" s="25">
        <v>0</v>
      </c>
      <c r="AD1419" s="26">
        <v>8</v>
      </c>
      <c r="AE1419" s="26" t="s">
        <v>134</v>
      </c>
      <c r="AN1419" s="98" t="s">
        <v>441</v>
      </c>
    </row>
    <row r="1420" spans="1:40">
      <c r="A1420" s="17">
        <v>43873</v>
      </c>
      <c r="B1420" s="18">
        <v>0.33333333333333298</v>
      </c>
      <c r="C1420" s="18">
        <v>0.625</v>
      </c>
      <c r="D1420" s="19">
        <v>4</v>
      </c>
      <c r="E1420" s="19">
        <v>4</v>
      </c>
      <c r="F1420" s="19">
        <v>4</v>
      </c>
      <c r="G1420" s="5">
        <f>INDEX('Carta Psicrométrica'!B$3:AO$49,MATCH(datos!F1420,'Carta Psicrométrica'!A$3:A$49,0),MATCH(datos!E1420,'Carta Psicrométrica'!B$2:AO$2,0))</f>
        <v>35</v>
      </c>
      <c r="H1420" s="20">
        <v>8</v>
      </c>
      <c r="I1420" s="20">
        <v>1</v>
      </c>
      <c r="J1420" s="6">
        <v>1027</v>
      </c>
      <c r="K1420" s="6">
        <f t="shared" si="194"/>
        <v>770.25</v>
      </c>
      <c r="L1420" s="21">
        <v>5</v>
      </c>
      <c r="M1420" s="21">
        <v>5</v>
      </c>
      <c r="N1420" s="21">
        <v>7</v>
      </c>
      <c r="O1420" s="21">
        <v>8</v>
      </c>
      <c r="P1420" s="21">
        <v>10</v>
      </c>
      <c r="Q1420" s="22">
        <v>105</v>
      </c>
      <c r="R1420" s="22">
        <v>111</v>
      </c>
      <c r="S1420" s="23">
        <f t="shared" si="189"/>
        <v>-0.15800000000000125</v>
      </c>
      <c r="T1420" s="22">
        <v>9</v>
      </c>
      <c r="U1420" s="22">
        <v>3</v>
      </c>
      <c r="V1420" s="87"/>
      <c r="W1420" s="24" t="str">
        <f t="shared" si="190"/>
        <v>Calma</v>
      </c>
      <c r="X1420" s="24" t="s">
        <v>106</v>
      </c>
      <c r="Y1420" s="24" t="str">
        <f t="shared" si="191"/>
        <v>N/A</v>
      </c>
      <c r="Z1420" s="25">
        <v>0.23</v>
      </c>
      <c r="AA1420" s="25">
        <f t="shared" si="192"/>
        <v>2.1259800000000002</v>
      </c>
      <c r="AB1420" s="25">
        <f t="shared" si="193"/>
        <v>5.8419999999999996</v>
      </c>
      <c r="AC1420" s="25">
        <v>54</v>
      </c>
      <c r="AD1420" s="26">
        <v>8</v>
      </c>
      <c r="AE1420" s="26" t="s">
        <v>83</v>
      </c>
      <c r="AN1420" s="98" t="s">
        <v>442</v>
      </c>
    </row>
    <row r="1421" spans="1:40">
      <c r="A1421" s="17">
        <v>43874</v>
      </c>
      <c r="B1421" s="18">
        <v>0.33333333333333298</v>
      </c>
      <c r="C1421" s="18">
        <v>0.625</v>
      </c>
      <c r="D1421" s="19">
        <v>2</v>
      </c>
      <c r="E1421" s="19">
        <v>3</v>
      </c>
      <c r="F1421" s="19">
        <v>3</v>
      </c>
      <c r="G1421" s="5">
        <f>INDEX('Carta Psicrométrica'!B$3:AO$49,MATCH(datos!F1421,'Carta Psicrométrica'!A$3:A$49,0),MATCH(datos!E1421,'Carta Psicrométrica'!B$2:AO$2,0))</f>
        <v>49</v>
      </c>
      <c r="H1421" s="20">
        <v>10</v>
      </c>
      <c r="I1421" s="20">
        <v>-1</v>
      </c>
      <c r="J1421" s="6">
        <v>1030</v>
      </c>
      <c r="K1421" s="6">
        <f t="shared" si="194"/>
        <v>772.5</v>
      </c>
      <c r="L1421" s="21">
        <v>5</v>
      </c>
      <c r="M1421" s="21">
        <v>5</v>
      </c>
      <c r="N1421" s="21">
        <v>7</v>
      </c>
      <c r="O1421" s="21">
        <v>7</v>
      </c>
      <c r="P1421" s="21">
        <v>9</v>
      </c>
      <c r="Q1421" s="22">
        <v>111</v>
      </c>
      <c r="R1421" s="22">
        <v>110</v>
      </c>
      <c r="S1421" s="23">
        <f t="shared" si="189"/>
        <v>1.5079999999999956</v>
      </c>
      <c r="T1421" s="22">
        <v>6</v>
      </c>
      <c r="U1421" s="22">
        <v>2</v>
      </c>
      <c r="V1421" s="24">
        <v>0</v>
      </c>
      <c r="W1421" s="24" t="str">
        <f t="shared" si="190"/>
        <v>Calma</v>
      </c>
      <c r="X1421" s="24" t="s">
        <v>236</v>
      </c>
      <c r="Y1421" s="24" t="str">
        <f t="shared" si="191"/>
        <v>N/A</v>
      </c>
      <c r="Z1421" s="25">
        <v>0.02</v>
      </c>
      <c r="AA1421" s="25">
        <f t="shared" si="192"/>
        <v>3.9370000000000004E-3</v>
      </c>
      <c r="AB1421" s="25">
        <f t="shared" si="193"/>
        <v>0.50800000000000001</v>
      </c>
      <c r="AC1421" s="25">
        <v>0.1</v>
      </c>
      <c r="AD1421" s="26">
        <v>1</v>
      </c>
      <c r="AE1421" s="26" t="s">
        <v>89</v>
      </c>
      <c r="AN1421" s="98" t="s">
        <v>441</v>
      </c>
    </row>
    <row r="1422" spans="1:40">
      <c r="A1422" s="17">
        <v>43875</v>
      </c>
      <c r="B1422" s="18">
        <v>0.33333333333333298</v>
      </c>
      <c r="C1422" s="18">
        <v>0.625</v>
      </c>
      <c r="D1422" s="19">
        <v>7</v>
      </c>
      <c r="E1422" s="19">
        <v>6</v>
      </c>
      <c r="F1422" s="19">
        <v>8</v>
      </c>
      <c r="G1422" s="5">
        <f>INDEX('Carta Psicrométrica'!B$3:AO$49,MATCH(datos!F1422,'Carta Psicrométrica'!A$3:A$49,0),MATCH(datos!E1422,'Carta Psicrométrica'!B$2:AO$2,0))</f>
        <v>21</v>
      </c>
      <c r="H1422" s="20">
        <v>15</v>
      </c>
      <c r="I1422" s="20">
        <v>4</v>
      </c>
      <c r="J1422" s="6">
        <v>1030</v>
      </c>
      <c r="K1422" s="6">
        <f t="shared" si="194"/>
        <v>772.5</v>
      </c>
      <c r="L1422" s="21">
        <v>5</v>
      </c>
      <c r="M1422" s="21">
        <v>5</v>
      </c>
      <c r="N1422" s="21">
        <v>7</v>
      </c>
      <c r="O1422" s="21">
        <v>7</v>
      </c>
      <c r="P1422" s="21">
        <v>9</v>
      </c>
      <c r="Q1422" s="22">
        <v>110</v>
      </c>
      <c r="R1422" s="22">
        <v>109</v>
      </c>
      <c r="S1422" s="23">
        <f t="shared" si="189"/>
        <v>1</v>
      </c>
      <c r="T1422" s="22">
        <v>9</v>
      </c>
      <c r="U1422" s="22">
        <v>1</v>
      </c>
      <c r="V1422" s="24">
        <v>0</v>
      </c>
      <c r="W1422" s="24" t="str">
        <f t="shared" si="190"/>
        <v>Calma</v>
      </c>
      <c r="X1422" s="24" t="s">
        <v>58</v>
      </c>
      <c r="Y1422" s="24">
        <f t="shared" si="191"/>
        <v>270</v>
      </c>
      <c r="Z1422" s="25">
        <v>0</v>
      </c>
      <c r="AA1422" s="25">
        <f t="shared" si="192"/>
        <v>0</v>
      </c>
      <c r="AB1422" s="25">
        <f t="shared" si="193"/>
        <v>0</v>
      </c>
      <c r="AC1422" s="25">
        <v>0</v>
      </c>
      <c r="AD1422" s="26">
        <v>0</v>
      </c>
      <c r="AE1422" s="26">
        <v>0</v>
      </c>
      <c r="AN1422" s="98" t="s">
        <v>144</v>
      </c>
    </row>
    <row r="1423" spans="1:40">
      <c r="A1423" s="17">
        <v>43876</v>
      </c>
      <c r="B1423" s="18">
        <v>0.33333333333333298</v>
      </c>
      <c r="C1423" s="18">
        <v>0.625</v>
      </c>
      <c r="D1423" s="19">
        <v>6</v>
      </c>
      <c r="E1423" s="19">
        <v>6</v>
      </c>
      <c r="F1423" s="19">
        <v>6</v>
      </c>
      <c r="G1423" s="5">
        <f>INDEX('Carta Psicrométrica'!B$3:AO$49,MATCH(datos!F1423,'Carta Psicrométrica'!A$3:A$49,0),MATCH(datos!E1423,'Carta Psicrométrica'!B$2:AO$2,0))</f>
        <v>14</v>
      </c>
      <c r="H1423" s="20">
        <v>19</v>
      </c>
      <c r="I1423" s="20">
        <v>4</v>
      </c>
      <c r="J1423" s="6">
        <v>1027</v>
      </c>
      <c r="K1423" s="6">
        <f t="shared" si="194"/>
        <v>770.25</v>
      </c>
      <c r="L1423" s="21">
        <v>5</v>
      </c>
      <c r="M1423" s="21">
        <v>6</v>
      </c>
      <c r="N1423" s="21">
        <v>7</v>
      </c>
      <c r="O1423" s="21">
        <v>7</v>
      </c>
      <c r="P1423" s="21">
        <v>9</v>
      </c>
      <c r="Q1423" s="22">
        <v>109</v>
      </c>
      <c r="R1423" s="22">
        <v>108</v>
      </c>
      <c r="S1423" s="23">
        <f t="shared" si="189"/>
        <v>1</v>
      </c>
      <c r="T1423" s="22">
        <v>11</v>
      </c>
      <c r="U1423" s="22">
        <v>4</v>
      </c>
      <c r="V1423" s="24">
        <v>0</v>
      </c>
      <c r="W1423" s="24" t="str">
        <f t="shared" si="190"/>
        <v>Calma</v>
      </c>
      <c r="X1423" s="24" t="s">
        <v>60</v>
      </c>
      <c r="Y1423" s="24">
        <f t="shared" si="191"/>
        <v>292.5</v>
      </c>
      <c r="Z1423" s="25">
        <v>0</v>
      </c>
      <c r="AA1423" s="25">
        <f t="shared" si="192"/>
        <v>0</v>
      </c>
      <c r="AB1423" s="25">
        <f t="shared" si="193"/>
        <v>0</v>
      </c>
      <c r="AC1423" s="25">
        <v>0</v>
      </c>
      <c r="AD1423" s="26">
        <v>4</v>
      </c>
      <c r="AE1423" s="26" t="s">
        <v>102</v>
      </c>
      <c r="AN1423" s="98" t="s">
        <v>71</v>
      </c>
    </row>
    <row r="1424" spans="1:40">
      <c r="A1424" s="17">
        <v>43877</v>
      </c>
      <c r="B1424" s="18">
        <v>0.33333333333333298</v>
      </c>
      <c r="C1424" s="18">
        <v>0.625</v>
      </c>
      <c r="D1424" s="19">
        <v>6</v>
      </c>
      <c r="E1424" s="19">
        <v>8</v>
      </c>
      <c r="F1424" s="19">
        <v>11</v>
      </c>
      <c r="G1424" s="5">
        <f>INDEX('Carta Psicrométrica'!B$3:AO$49,MATCH(datos!F1424,'Carta Psicrométrica'!A$3:A$49,0),MATCH(datos!E1424,'Carta Psicrométrica'!B$2:AO$2,0))</f>
        <v>9</v>
      </c>
      <c r="H1424" s="20">
        <v>19</v>
      </c>
      <c r="I1424" s="20">
        <v>9</v>
      </c>
      <c r="J1424" s="6">
        <v>1027</v>
      </c>
      <c r="K1424" s="6">
        <f t="shared" si="194"/>
        <v>770.25</v>
      </c>
      <c r="L1424" s="21">
        <v>2</v>
      </c>
      <c r="M1424" s="21">
        <v>5</v>
      </c>
      <c r="N1424" s="21">
        <v>7</v>
      </c>
      <c r="O1424" s="21">
        <v>8</v>
      </c>
      <c r="P1424" s="21">
        <v>10</v>
      </c>
      <c r="Q1424" s="22">
        <v>108</v>
      </c>
      <c r="R1424" s="22">
        <v>108</v>
      </c>
      <c r="S1424" s="23">
        <f t="shared" si="189"/>
        <v>0</v>
      </c>
      <c r="T1424" s="22">
        <v>19</v>
      </c>
      <c r="U1424" s="22">
        <v>5</v>
      </c>
      <c r="V1424" s="24">
        <v>2</v>
      </c>
      <c r="W1424" s="24" t="str">
        <f t="shared" si="190"/>
        <v>Brisa Suave</v>
      </c>
      <c r="X1424" s="87"/>
      <c r="Y1424" s="24" t="str">
        <f t="shared" si="191"/>
        <v>N/A</v>
      </c>
      <c r="Z1424" s="25">
        <v>0</v>
      </c>
      <c r="AA1424" s="25">
        <f t="shared" si="192"/>
        <v>0</v>
      </c>
      <c r="AB1424" s="25">
        <f t="shared" si="193"/>
        <v>0</v>
      </c>
      <c r="AC1424" s="25">
        <v>0</v>
      </c>
      <c r="AD1424" s="26">
        <v>2</v>
      </c>
      <c r="AE1424" s="26" t="s">
        <v>76</v>
      </c>
      <c r="AN1424" s="98" t="s">
        <v>428</v>
      </c>
    </row>
    <row r="1425" spans="1:40">
      <c r="A1425" s="17">
        <v>43878</v>
      </c>
      <c r="B1425" s="18">
        <v>0.33333333333333298</v>
      </c>
      <c r="C1425" s="18">
        <v>0.625</v>
      </c>
      <c r="D1425" s="19">
        <v>12</v>
      </c>
      <c r="E1425" s="19">
        <v>9</v>
      </c>
      <c r="F1425" s="19">
        <v>13</v>
      </c>
      <c r="G1425" s="5">
        <f>INDEX('Carta Psicrométrica'!B$3:AO$49,MATCH(datos!F1425,'Carta Psicrométrica'!A$3:A$49,0),MATCH(datos!E1425,'Carta Psicrométrica'!B$2:AO$2,0))</f>
        <v>6</v>
      </c>
      <c r="H1425" s="20">
        <v>23</v>
      </c>
      <c r="I1425" s="20">
        <v>9</v>
      </c>
      <c r="J1425" s="6">
        <v>1026</v>
      </c>
      <c r="K1425" s="6">
        <f t="shared" si="194"/>
        <v>769.5</v>
      </c>
      <c r="L1425" s="21">
        <v>6</v>
      </c>
      <c r="M1425" s="21">
        <v>5</v>
      </c>
      <c r="N1425" s="21">
        <v>7</v>
      </c>
      <c r="O1425" s="21">
        <v>7</v>
      </c>
      <c r="P1425" s="21">
        <v>9</v>
      </c>
      <c r="Q1425" s="22">
        <v>108</v>
      </c>
      <c r="R1425" s="22">
        <v>103</v>
      </c>
      <c r="S1425" s="23">
        <f t="shared" si="189"/>
        <v>5</v>
      </c>
      <c r="T1425" s="22">
        <v>12</v>
      </c>
      <c r="U1425" s="22">
        <v>6</v>
      </c>
      <c r="V1425" s="24">
        <v>2</v>
      </c>
      <c r="W1425" s="24" t="str">
        <f t="shared" si="190"/>
        <v>Brisa Suave</v>
      </c>
      <c r="X1425" s="24" t="s">
        <v>58</v>
      </c>
      <c r="Y1425" s="24">
        <f t="shared" si="191"/>
        <v>270</v>
      </c>
      <c r="Z1425" s="25">
        <v>0</v>
      </c>
      <c r="AA1425" s="25">
        <f t="shared" si="192"/>
        <v>0</v>
      </c>
      <c r="AB1425" s="25">
        <f t="shared" si="193"/>
        <v>0</v>
      </c>
      <c r="AC1425" s="25">
        <v>0</v>
      </c>
      <c r="AD1425" s="26">
        <v>2</v>
      </c>
      <c r="AE1425" s="26" t="s">
        <v>443</v>
      </c>
      <c r="AN1425" s="98" t="s">
        <v>444</v>
      </c>
    </row>
    <row r="1426" spans="1:40">
      <c r="A1426" s="17">
        <v>43879</v>
      </c>
      <c r="B1426" s="18">
        <v>0.33333333333333298</v>
      </c>
      <c r="C1426" s="18">
        <v>0.625</v>
      </c>
      <c r="D1426" s="19">
        <v>10</v>
      </c>
      <c r="E1426" s="19">
        <v>8.5</v>
      </c>
      <c r="F1426" s="19">
        <v>12</v>
      </c>
      <c r="G1426" s="5">
        <f>INDEX('Carta Psicrométrica'!B$3:AO$49,MATCH(datos!F1426,'Carta Psicrométrica'!A$3:A$49,0),MATCH(datos!E1426,'Carta Psicrométrica'!B$2:AO$2,0))</f>
        <v>7</v>
      </c>
      <c r="H1426" s="20">
        <v>23</v>
      </c>
      <c r="I1426" s="20">
        <v>10</v>
      </c>
      <c r="J1426" s="6">
        <v>1026</v>
      </c>
      <c r="K1426" s="6">
        <f t="shared" si="194"/>
        <v>769.5</v>
      </c>
      <c r="L1426" s="21">
        <v>4</v>
      </c>
      <c r="M1426" s="21">
        <v>4</v>
      </c>
      <c r="N1426" s="21">
        <v>6</v>
      </c>
      <c r="O1426" s="21">
        <v>8</v>
      </c>
      <c r="P1426" s="21">
        <v>8</v>
      </c>
      <c r="Q1426" s="22">
        <v>103</v>
      </c>
      <c r="R1426" s="22">
        <v>100</v>
      </c>
      <c r="S1426" s="23">
        <f t="shared" si="189"/>
        <v>3</v>
      </c>
      <c r="T1426" s="22">
        <v>13</v>
      </c>
      <c r="U1426" s="22">
        <v>7</v>
      </c>
      <c r="V1426" s="24">
        <v>0</v>
      </c>
      <c r="W1426" s="24" t="str">
        <f t="shared" si="190"/>
        <v>Calma</v>
      </c>
      <c r="X1426" s="24" t="s">
        <v>66</v>
      </c>
      <c r="Y1426" s="24">
        <f t="shared" si="191"/>
        <v>225</v>
      </c>
      <c r="Z1426" s="25">
        <v>0</v>
      </c>
      <c r="AA1426" s="25">
        <f t="shared" si="192"/>
        <v>0</v>
      </c>
      <c r="AB1426" s="25">
        <f t="shared" si="193"/>
        <v>0</v>
      </c>
      <c r="AC1426" s="25">
        <v>0</v>
      </c>
      <c r="AD1426" s="26">
        <v>5</v>
      </c>
      <c r="AE1426" s="26" t="s">
        <v>102</v>
      </c>
      <c r="AN1426" s="98" t="s">
        <v>444</v>
      </c>
    </row>
    <row r="1427" spans="1:40">
      <c r="A1427" s="17">
        <v>43880</v>
      </c>
      <c r="B1427" s="18">
        <v>0.33333333333333298</v>
      </c>
      <c r="C1427" s="18">
        <v>0.625</v>
      </c>
      <c r="D1427" s="19">
        <v>8</v>
      </c>
      <c r="E1427" s="19">
        <v>8</v>
      </c>
      <c r="F1427" s="19">
        <v>9</v>
      </c>
      <c r="G1427" s="5">
        <f>INDEX('Carta Psicrométrica'!B$3:AO$49,MATCH(datos!F1427,'Carta Psicrométrica'!A$3:A$49,0),MATCH(datos!E1427,'Carta Psicrométrica'!B$2:AO$2,0))</f>
        <v>1</v>
      </c>
      <c r="H1427" s="20">
        <v>23</v>
      </c>
      <c r="I1427" s="20">
        <v>8</v>
      </c>
      <c r="J1427" s="6">
        <v>1028</v>
      </c>
      <c r="K1427" s="6">
        <f t="shared" si="194"/>
        <v>771</v>
      </c>
      <c r="L1427" s="21">
        <v>6</v>
      </c>
      <c r="M1427" s="21">
        <v>6</v>
      </c>
      <c r="N1427" s="21">
        <v>8</v>
      </c>
      <c r="O1427" s="21">
        <v>8</v>
      </c>
      <c r="P1427" s="21">
        <v>9</v>
      </c>
      <c r="Q1427" s="22">
        <v>100</v>
      </c>
      <c r="R1427" s="22">
        <v>97</v>
      </c>
      <c r="S1427" s="23">
        <f t="shared" si="189"/>
        <v>3</v>
      </c>
      <c r="T1427" s="22">
        <v>15</v>
      </c>
      <c r="U1427" s="22">
        <v>7</v>
      </c>
      <c r="V1427" s="24">
        <v>5</v>
      </c>
      <c r="W1427" s="24" t="str">
        <f t="shared" si="190"/>
        <v>Brisa Fresca</v>
      </c>
      <c r="X1427" s="24" t="s">
        <v>51</v>
      </c>
      <c r="Y1427" s="24">
        <f t="shared" si="191"/>
        <v>90</v>
      </c>
      <c r="Z1427" s="25">
        <v>0</v>
      </c>
      <c r="AA1427" s="25">
        <f t="shared" si="192"/>
        <v>0</v>
      </c>
      <c r="AB1427" s="25">
        <f t="shared" si="193"/>
        <v>0</v>
      </c>
      <c r="AC1427" s="25">
        <v>0</v>
      </c>
      <c r="AD1427" s="26">
        <v>6</v>
      </c>
      <c r="AE1427" s="26" t="s">
        <v>97</v>
      </c>
      <c r="AN1427" s="98" t="s">
        <v>444</v>
      </c>
    </row>
    <row r="1428" spans="1:40">
      <c r="A1428" s="17">
        <v>43881</v>
      </c>
      <c r="B1428" s="18">
        <v>0.33333333333333298</v>
      </c>
      <c r="C1428" s="18">
        <v>0.625</v>
      </c>
      <c r="D1428" s="19">
        <v>7</v>
      </c>
      <c r="E1428" s="19">
        <v>7</v>
      </c>
      <c r="F1428" s="19">
        <v>8</v>
      </c>
      <c r="G1428" s="5">
        <f>INDEX('Carta Psicrométrica'!B$3:AO$49,MATCH(datos!F1428,'Carta Psicrométrica'!A$3:A$49,0),MATCH(datos!E1428,'Carta Psicrométrica'!B$2:AO$2,0))</f>
        <v>9</v>
      </c>
      <c r="H1428" s="20">
        <v>18</v>
      </c>
      <c r="I1428" s="20">
        <v>6</v>
      </c>
      <c r="J1428" s="6">
        <v>1032</v>
      </c>
      <c r="K1428" s="6">
        <f t="shared" si="194"/>
        <v>774</v>
      </c>
      <c r="L1428" s="21">
        <v>8</v>
      </c>
      <c r="M1428" s="21">
        <v>7</v>
      </c>
      <c r="N1428" s="21">
        <v>8</v>
      </c>
      <c r="O1428" s="21">
        <v>8</v>
      </c>
      <c r="P1428" s="21">
        <v>9</v>
      </c>
      <c r="Q1428" s="22">
        <v>97</v>
      </c>
      <c r="R1428" s="22">
        <v>96</v>
      </c>
      <c r="S1428" s="23">
        <f t="shared" si="189"/>
        <v>1</v>
      </c>
      <c r="T1428" s="22">
        <v>13</v>
      </c>
      <c r="U1428" s="22">
        <v>7</v>
      </c>
      <c r="V1428" s="24">
        <v>2</v>
      </c>
      <c r="W1428" s="24" t="str">
        <f t="shared" si="190"/>
        <v>Brisa Suave</v>
      </c>
      <c r="X1428" s="24" t="s">
        <v>51</v>
      </c>
      <c r="Y1428" s="24">
        <f t="shared" si="191"/>
        <v>90</v>
      </c>
      <c r="Z1428" s="25">
        <v>0</v>
      </c>
      <c r="AA1428" s="25">
        <f t="shared" si="192"/>
        <v>0</v>
      </c>
      <c r="AB1428" s="25">
        <f t="shared" si="193"/>
        <v>0</v>
      </c>
      <c r="AC1428" s="25">
        <v>0</v>
      </c>
      <c r="AD1428" s="26">
        <v>2</v>
      </c>
      <c r="AE1428" s="26" t="s">
        <v>89</v>
      </c>
      <c r="AN1428" s="98" t="s">
        <v>444</v>
      </c>
    </row>
    <row r="1429" spans="1:40">
      <c r="A1429" s="17">
        <v>43882</v>
      </c>
      <c r="B1429" s="18">
        <v>0.33333333333333298</v>
      </c>
      <c r="C1429" s="18">
        <v>0.625</v>
      </c>
      <c r="D1429" s="19">
        <v>4</v>
      </c>
      <c r="E1429" s="19">
        <v>4</v>
      </c>
      <c r="F1429" s="19">
        <v>5</v>
      </c>
      <c r="G1429" s="5">
        <f>INDEX('Carta Psicrométrica'!B$3:AO$49,MATCH(datos!F1429,'Carta Psicrométrica'!A$3:A$49,0),MATCH(datos!E1429,'Carta Psicrométrica'!B$2:AO$2,0))</f>
        <v>38</v>
      </c>
      <c r="H1429" s="20">
        <v>14</v>
      </c>
      <c r="I1429" s="20">
        <v>4</v>
      </c>
      <c r="J1429" s="6">
        <v>1036</v>
      </c>
      <c r="K1429" s="6">
        <f t="shared" si="194"/>
        <v>777</v>
      </c>
      <c r="L1429" s="21">
        <v>5</v>
      </c>
      <c r="M1429" s="21">
        <v>6</v>
      </c>
      <c r="N1429" s="21">
        <v>7</v>
      </c>
      <c r="O1429" s="21">
        <v>8</v>
      </c>
      <c r="P1429" s="21">
        <v>9</v>
      </c>
      <c r="Q1429" s="22">
        <v>96</v>
      </c>
      <c r="R1429" s="22">
        <v>92</v>
      </c>
      <c r="S1429" s="23">
        <f t="shared" si="189"/>
        <v>4</v>
      </c>
      <c r="T1429" s="22">
        <v>13</v>
      </c>
      <c r="U1429" s="22">
        <v>5</v>
      </c>
      <c r="V1429" s="24">
        <v>3</v>
      </c>
      <c r="W1429" s="24" t="str">
        <f t="shared" si="190"/>
        <v>Brisa Leve</v>
      </c>
      <c r="X1429" s="24" t="s">
        <v>59</v>
      </c>
      <c r="Y1429" s="24">
        <f t="shared" si="191"/>
        <v>45</v>
      </c>
      <c r="Z1429" s="25">
        <v>0</v>
      </c>
      <c r="AA1429" s="25">
        <f t="shared" si="192"/>
        <v>0</v>
      </c>
      <c r="AB1429" s="25">
        <f t="shared" si="193"/>
        <v>0</v>
      </c>
      <c r="AC1429" s="25">
        <v>0</v>
      </c>
      <c r="AD1429" s="26">
        <v>8</v>
      </c>
      <c r="AE1429" s="26" t="s">
        <v>108</v>
      </c>
      <c r="AN1429" s="98" t="s">
        <v>445</v>
      </c>
    </row>
    <row r="1430" spans="1:40">
      <c r="A1430" s="17">
        <v>43883</v>
      </c>
      <c r="B1430" s="18">
        <v>0.33333333333333298</v>
      </c>
      <c r="C1430" s="18">
        <v>0.625</v>
      </c>
      <c r="D1430" s="19">
        <v>7</v>
      </c>
      <c r="E1430" s="19">
        <v>7</v>
      </c>
      <c r="F1430" s="19">
        <v>8</v>
      </c>
      <c r="G1430" s="5">
        <f>INDEX('Carta Psicrométrica'!B$3:AO$49,MATCH(datos!F1430,'Carta Psicrométrica'!A$3:A$49,0),MATCH(datos!E1430,'Carta Psicrométrica'!B$2:AO$2,0))</f>
        <v>9</v>
      </c>
      <c r="H1430" s="20">
        <v>10</v>
      </c>
      <c r="I1430" s="20">
        <v>5</v>
      </c>
      <c r="J1430" s="6">
        <v>1034</v>
      </c>
      <c r="K1430" s="6">
        <f t="shared" si="194"/>
        <v>775.5</v>
      </c>
      <c r="L1430" s="21">
        <v>7</v>
      </c>
      <c r="M1430" s="21">
        <v>6</v>
      </c>
      <c r="N1430" s="21">
        <v>8</v>
      </c>
      <c r="O1430" s="21">
        <v>9</v>
      </c>
      <c r="P1430" s="21">
        <v>10</v>
      </c>
      <c r="Q1430" s="22">
        <v>92</v>
      </c>
      <c r="R1430" s="22">
        <v>89</v>
      </c>
      <c r="S1430" s="23">
        <f t="shared" si="189"/>
        <v>3</v>
      </c>
      <c r="T1430" s="22">
        <v>9</v>
      </c>
      <c r="U1430" s="22">
        <v>6</v>
      </c>
      <c r="V1430" s="24">
        <v>2</v>
      </c>
      <c r="W1430" s="24" t="str">
        <f t="shared" si="190"/>
        <v>Brisa Suave</v>
      </c>
      <c r="X1430" s="24" t="s">
        <v>59</v>
      </c>
      <c r="Y1430" s="24">
        <f t="shared" si="191"/>
        <v>45</v>
      </c>
      <c r="Z1430" s="25">
        <v>0</v>
      </c>
      <c r="AA1430" s="25">
        <f t="shared" si="192"/>
        <v>0</v>
      </c>
      <c r="AB1430" s="25">
        <f t="shared" si="193"/>
        <v>0</v>
      </c>
      <c r="AC1430" s="25">
        <v>0</v>
      </c>
      <c r="AD1430" s="26">
        <v>7</v>
      </c>
      <c r="AE1430" s="26" t="s">
        <v>108</v>
      </c>
      <c r="AN1430" s="98" t="s">
        <v>436</v>
      </c>
    </row>
    <row r="1431" spans="1:40">
      <c r="A1431" s="17">
        <v>43884</v>
      </c>
      <c r="B1431" s="18">
        <v>0.33333333333333298</v>
      </c>
      <c r="C1431" s="18">
        <v>0.625</v>
      </c>
      <c r="D1431" s="19">
        <v>13</v>
      </c>
      <c r="E1431" s="19">
        <v>12</v>
      </c>
      <c r="F1431" s="19">
        <v>14</v>
      </c>
      <c r="G1431" s="5">
        <f>INDEX('Carta Psicrométrica'!B$3:AO$49,MATCH(datos!F1431,'Carta Psicrométrica'!A$3:A$49,0),MATCH(datos!E1431,'Carta Psicrométrica'!B$2:AO$2,0))</f>
        <v>0</v>
      </c>
      <c r="H1431" s="20">
        <v>21</v>
      </c>
      <c r="I1431" s="20">
        <v>12</v>
      </c>
      <c r="J1431" s="6">
        <v>1029</v>
      </c>
      <c r="K1431" s="6">
        <f t="shared" si="194"/>
        <v>771.75</v>
      </c>
      <c r="L1431" s="84">
        <v>8</v>
      </c>
      <c r="M1431" s="21">
        <v>8</v>
      </c>
      <c r="N1431" s="21">
        <v>8</v>
      </c>
      <c r="O1431" s="21">
        <v>9</v>
      </c>
      <c r="P1431" s="21">
        <v>10</v>
      </c>
      <c r="Q1431" s="22">
        <v>89</v>
      </c>
      <c r="R1431" s="22">
        <v>89</v>
      </c>
      <c r="S1431" s="23">
        <f t="shared" si="189"/>
        <v>0</v>
      </c>
      <c r="T1431" s="22">
        <v>13</v>
      </c>
      <c r="U1431" s="22">
        <v>6</v>
      </c>
      <c r="V1431" s="24">
        <v>5</v>
      </c>
      <c r="W1431" s="24" t="str">
        <f t="shared" si="190"/>
        <v>Brisa Fresca</v>
      </c>
      <c r="X1431" s="24" t="s">
        <v>53</v>
      </c>
      <c r="Y1431" s="24">
        <f t="shared" si="191"/>
        <v>22.5</v>
      </c>
      <c r="Z1431" s="25">
        <v>0</v>
      </c>
      <c r="AA1431" s="25">
        <f t="shared" si="192"/>
        <v>0</v>
      </c>
      <c r="AB1431" s="25">
        <f t="shared" si="193"/>
        <v>0</v>
      </c>
      <c r="AC1431" s="25">
        <v>0</v>
      </c>
      <c r="AD1431" s="26">
        <v>3</v>
      </c>
      <c r="AE1431" s="26" t="s">
        <v>146</v>
      </c>
      <c r="AN1431" s="98" t="s">
        <v>436</v>
      </c>
    </row>
    <row r="1432" spans="1:40">
      <c r="A1432" s="17">
        <v>43885</v>
      </c>
      <c r="B1432" s="18">
        <v>0.33333333333333298</v>
      </c>
      <c r="C1432" s="18">
        <v>0.625</v>
      </c>
      <c r="D1432" s="19">
        <v>10</v>
      </c>
      <c r="E1432" s="19">
        <v>8</v>
      </c>
      <c r="F1432" s="19">
        <v>10</v>
      </c>
      <c r="G1432" s="5">
        <f>INDEX('Carta Psicrométrica'!B$3:AO$49,MATCH(datos!F1432,'Carta Psicrométrica'!A$3:A$49,0),MATCH(datos!E1432,'Carta Psicrométrica'!B$2:AO$2,0))</f>
        <v>5</v>
      </c>
      <c r="H1432" s="20">
        <v>17</v>
      </c>
      <c r="I1432" s="20">
        <v>3</v>
      </c>
      <c r="J1432" s="6">
        <v>1029</v>
      </c>
      <c r="K1432" s="6">
        <f t="shared" si="194"/>
        <v>771.75</v>
      </c>
      <c r="L1432" s="21">
        <v>3</v>
      </c>
      <c r="M1432" s="21">
        <v>3</v>
      </c>
      <c r="N1432" s="21">
        <v>4</v>
      </c>
      <c r="O1432" s="21">
        <v>8</v>
      </c>
      <c r="P1432" s="21">
        <v>9</v>
      </c>
      <c r="Q1432" s="22">
        <v>110</v>
      </c>
      <c r="R1432" s="22">
        <v>103</v>
      </c>
      <c r="S1432" s="23">
        <f t="shared" si="189"/>
        <v>7</v>
      </c>
      <c r="T1432" s="22">
        <v>11</v>
      </c>
      <c r="U1432" s="22">
        <v>-1</v>
      </c>
      <c r="V1432" s="24">
        <v>8</v>
      </c>
      <c r="W1432" s="24" t="str">
        <f t="shared" si="190"/>
        <v>Temporal</v>
      </c>
      <c r="X1432" s="24" t="s">
        <v>59</v>
      </c>
      <c r="Y1432" s="24">
        <f t="shared" si="191"/>
        <v>45</v>
      </c>
      <c r="Z1432" s="25">
        <v>0</v>
      </c>
      <c r="AA1432" s="25">
        <f t="shared" si="192"/>
        <v>0</v>
      </c>
      <c r="AB1432" s="25">
        <f t="shared" si="193"/>
        <v>0</v>
      </c>
      <c r="AC1432" s="25">
        <v>0</v>
      </c>
      <c r="AD1432" s="26">
        <v>3</v>
      </c>
      <c r="AE1432" s="26" t="s">
        <v>108</v>
      </c>
      <c r="AN1432" s="98" t="s">
        <v>435</v>
      </c>
    </row>
    <row r="1433" spans="1:40">
      <c r="A1433" s="17">
        <v>43886</v>
      </c>
      <c r="B1433" s="18">
        <v>0.33333333333333298</v>
      </c>
      <c r="C1433" s="18">
        <v>0.625</v>
      </c>
      <c r="D1433" s="19">
        <v>9</v>
      </c>
      <c r="E1433" s="19">
        <v>4</v>
      </c>
      <c r="F1433" s="19">
        <v>9</v>
      </c>
      <c r="G1433" s="5">
        <f>INDEX('Carta Psicrométrica'!B$3:AO$49,MATCH(datos!F1433,'Carta Psicrométrica'!A$3:A$49,0),MATCH(datos!E1433,'Carta Psicrométrica'!B$2:AO$2,0))</f>
        <v>48</v>
      </c>
      <c r="H1433" s="20">
        <v>19</v>
      </c>
      <c r="I1433" s="20">
        <v>7</v>
      </c>
      <c r="J1433" s="6">
        <v>1028</v>
      </c>
      <c r="K1433" s="6">
        <f t="shared" si="194"/>
        <v>771</v>
      </c>
      <c r="L1433" s="21">
        <v>6</v>
      </c>
      <c r="M1433" s="21">
        <v>8</v>
      </c>
      <c r="N1433" s="21">
        <v>8</v>
      </c>
      <c r="O1433" s="21">
        <v>9</v>
      </c>
      <c r="P1433" s="21">
        <v>9</v>
      </c>
      <c r="Q1433" s="22">
        <v>103</v>
      </c>
      <c r="R1433" s="22">
        <v>98</v>
      </c>
      <c r="S1433" s="23">
        <f t="shared" si="189"/>
        <v>5</v>
      </c>
      <c r="T1433" s="22">
        <v>12</v>
      </c>
      <c r="U1433" s="22">
        <v>1</v>
      </c>
      <c r="V1433" s="24">
        <v>3</v>
      </c>
      <c r="W1433" s="24" t="str">
        <f t="shared" si="190"/>
        <v>Brisa Leve</v>
      </c>
      <c r="X1433" s="24" t="s">
        <v>59</v>
      </c>
      <c r="Y1433" s="24">
        <f t="shared" si="191"/>
        <v>45</v>
      </c>
      <c r="Z1433" s="25">
        <v>0</v>
      </c>
      <c r="AA1433" s="25">
        <f t="shared" si="192"/>
        <v>0</v>
      </c>
      <c r="AB1433" s="25">
        <f t="shared" si="193"/>
        <v>0</v>
      </c>
      <c r="AC1433" s="25">
        <v>0</v>
      </c>
      <c r="AD1433" s="26">
        <v>1</v>
      </c>
      <c r="AE1433" s="26" t="s">
        <v>78</v>
      </c>
      <c r="AN1433" s="98" t="s">
        <v>435</v>
      </c>
    </row>
    <row r="1434" spans="1:40">
      <c r="A1434" s="17">
        <v>43887</v>
      </c>
      <c r="B1434" s="18">
        <v>0.33333333333333298</v>
      </c>
      <c r="C1434" s="18">
        <v>0.625</v>
      </c>
      <c r="D1434" s="19">
        <v>1</v>
      </c>
      <c r="E1434" s="19">
        <v>0</v>
      </c>
      <c r="F1434" s="19">
        <v>2</v>
      </c>
      <c r="G1434" s="5" t="e">
        <f>INDEX('Carta Psicrométrica'!B$3:AO$49,MATCH(datos!F1434,'Carta Psicrométrica'!A$3:A$49,0),MATCH(datos!E1434,'Carta Psicrométrica'!B$2:AO$2,0))</f>
        <v>#N/A</v>
      </c>
      <c r="H1434" s="20">
        <v>9</v>
      </c>
      <c r="I1434" s="20">
        <v>1</v>
      </c>
      <c r="J1434" s="6">
        <v>1040</v>
      </c>
      <c r="K1434" s="6">
        <f t="shared" si="194"/>
        <v>780</v>
      </c>
      <c r="L1434" s="21">
        <v>5</v>
      </c>
      <c r="M1434" s="21">
        <v>6</v>
      </c>
      <c r="N1434" s="21">
        <v>7</v>
      </c>
      <c r="O1434" s="21">
        <v>9</v>
      </c>
      <c r="P1434" s="21">
        <v>10</v>
      </c>
      <c r="Q1434" s="22">
        <v>98</v>
      </c>
      <c r="R1434" s="22">
        <v>94</v>
      </c>
      <c r="S1434" s="23">
        <f t="shared" si="189"/>
        <v>4</v>
      </c>
      <c r="T1434" s="22">
        <v>11</v>
      </c>
      <c r="U1434" s="22">
        <v>-1</v>
      </c>
      <c r="V1434" s="87"/>
      <c r="W1434" s="24" t="str">
        <f t="shared" si="190"/>
        <v>Calma</v>
      </c>
      <c r="X1434" s="24" t="s">
        <v>59</v>
      </c>
      <c r="Y1434" s="24">
        <f t="shared" si="191"/>
        <v>45</v>
      </c>
      <c r="Z1434" s="25">
        <v>0</v>
      </c>
      <c r="AA1434" s="25">
        <f t="shared" si="192"/>
        <v>0</v>
      </c>
      <c r="AB1434" s="25">
        <f t="shared" si="193"/>
        <v>0</v>
      </c>
      <c r="AC1434" s="25">
        <v>0</v>
      </c>
      <c r="AD1434" s="26">
        <v>1</v>
      </c>
      <c r="AE1434" s="26" t="s">
        <v>78</v>
      </c>
      <c r="AN1434" s="98" t="s">
        <v>435</v>
      </c>
    </row>
    <row r="1435" spans="1:40">
      <c r="A1435" s="17">
        <v>43888</v>
      </c>
      <c r="B1435" s="18">
        <v>0.33333333333333298</v>
      </c>
      <c r="C1435" s="18">
        <v>0.625</v>
      </c>
      <c r="D1435" s="19">
        <v>4</v>
      </c>
      <c r="E1435" s="19">
        <v>3</v>
      </c>
      <c r="F1435" s="19">
        <v>4</v>
      </c>
      <c r="G1435" s="5">
        <f>INDEX('Carta Psicrométrica'!B$3:AO$49,MATCH(datos!F1435,'Carta Psicrométrica'!A$3:A$49,0),MATCH(datos!E1435,'Carta Psicrométrica'!B$2:AO$2,0))</f>
        <v>51</v>
      </c>
      <c r="H1435" s="20">
        <v>12</v>
      </c>
      <c r="I1435" s="20">
        <v>0</v>
      </c>
      <c r="J1435" s="6">
        <v>1036</v>
      </c>
      <c r="K1435" s="6">
        <f t="shared" si="194"/>
        <v>777</v>
      </c>
      <c r="L1435" s="21">
        <v>3</v>
      </c>
      <c r="M1435" s="21">
        <v>4</v>
      </c>
      <c r="N1435" s="21">
        <v>7</v>
      </c>
      <c r="O1435" s="21">
        <v>9</v>
      </c>
      <c r="P1435" s="21">
        <v>11</v>
      </c>
      <c r="Q1435" s="22">
        <v>94</v>
      </c>
      <c r="R1435" s="22">
        <v>90.5</v>
      </c>
      <c r="S1435" s="23">
        <f t="shared" si="189"/>
        <v>3.5</v>
      </c>
      <c r="T1435" s="22">
        <v>3</v>
      </c>
      <c r="U1435" s="22">
        <v>0</v>
      </c>
      <c r="V1435" s="24">
        <v>6</v>
      </c>
      <c r="W1435" s="24" t="str">
        <f t="shared" si="190"/>
        <v>Brisa Fuerte</v>
      </c>
      <c r="X1435" s="24" t="s">
        <v>59</v>
      </c>
      <c r="Y1435" s="24">
        <f t="shared" si="191"/>
        <v>45</v>
      </c>
      <c r="Z1435" s="25">
        <v>0</v>
      </c>
      <c r="AA1435" s="25">
        <f t="shared" si="192"/>
        <v>0</v>
      </c>
      <c r="AB1435" s="25">
        <f t="shared" si="193"/>
        <v>0</v>
      </c>
      <c r="AC1435" s="25">
        <v>0</v>
      </c>
      <c r="AD1435" s="26">
        <v>0</v>
      </c>
      <c r="AE1435" s="26">
        <v>0</v>
      </c>
      <c r="AN1435" s="98" t="s">
        <v>446</v>
      </c>
    </row>
    <row r="1436" spans="1:40" ht="28.9">
      <c r="A1436" s="17">
        <v>43889</v>
      </c>
      <c r="B1436" s="18">
        <v>0.33333333333333298</v>
      </c>
      <c r="C1436" s="18">
        <v>0.625</v>
      </c>
      <c r="D1436" s="19">
        <v>6</v>
      </c>
      <c r="E1436" s="19">
        <v>5</v>
      </c>
      <c r="F1436" s="19">
        <v>9</v>
      </c>
      <c r="G1436" s="5">
        <f>INDEX('Carta Psicrométrica'!B$3:AO$49,MATCH(datos!F1436,'Carta Psicrométrica'!A$3:A$49,0),MATCH(datos!E1436,'Carta Psicrométrica'!B$2:AO$2,0))</f>
        <v>36</v>
      </c>
      <c r="H1436" s="20">
        <v>19</v>
      </c>
      <c r="I1436" s="20">
        <v>4</v>
      </c>
      <c r="J1436" s="6">
        <v>1036</v>
      </c>
      <c r="K1436" s="6">
        <f t="shared" si="194"/>
        <v>777</v>
      </c>
      <c r="L1436" s="21">
        <v>5</v>
      </c>
      <c r="M1436" s="21">
        <v>5</v>
      </c>
      <c r="N1436" s="21">
        <v>7</v>
      </c>
      <c r="O1436" s="21">
        <v>8</v>
      </c>
      <c r="P1436" s="21">
        <v>11</v>
      </c>
      <c r="Q1436" s="22">
        <v>90.5</v>
      </c>
      <c r="R1436" s="22">
        <v>90</v>
      </c>
      <c r="S1436" s="23">
        <f t="shared" si="189"/>
        <v>0.5</v>
      </c>
      <c r="T1436" s="22">
        <v>9</v>
      </c>
      <c r="U1436" s="22">
        <v>2</v>
      </c>
      <c r="V1436" s="24">
        <v>0</v>
      </c>
      <c r="W1436" s="24" t="str">
        <f t="shared" si="190"/>
        <v>Calma</v>
      </c>
      <c r="X1436" s="24" t="s">
        <v>307</v>
      </c>
      <c r="Y1436" s="24" t="str">
        <f t="shared" si="191"/>
        <v>N/A</v>
      </c>
      <c r="Z1436" s="25">
        <v>0</v>
      </c>
      <c r="AA1436" s="25">
        <f t="shared" si="192"/>
        <v>0</v>
      </c>
      <c r="AB1436" s="25">
        <f t="shared" si="193"/>
        <v>0</v>
      </c>
      <c r="AC1436" s="25">
        <v>0</v>
      </c>
      <c r="AD1436" s="26">
        <v>5</v>
      </c>
      <c r="AE1436" s="26" t="s">
        <v>76</v>
      </c>
      <c r="AN1436" s="98" t="s">
        <v>437</v>
      </c>
    </row>
    <row r="1437" spans="1:40">
      <c r="A1437" s="17">
        <v>43890</v>
      </c>
      <c r="B1437" s="18">
        <v>0.33333333333333298</v>
      </c>
      <c r="C1437" s="18">
        <v>0.625</v>
      </c>
      <c r="D1437" s="19">
        <v>9</v>
      </c>
      <c r="E1437" s="19">
        <v>7</v>
      </c>
      <c r="F1437" s="19">
        <v>11</v>
      </c>
      <c r="G1437" s="5">
        <f>INDEX('Carta Psicrométrica'!B$3:AO$49,MATCH(datos!F1437,'Carta Psicrométrica'!A$3:A$49,0),MATCH(datos!E1437,'Carta Psicrométrica'!B$2:AO$2,0))</f>
        <v>19</v>
      </c>
      <c r="H1437" s="20">
        <v>19</v>
      </c>
      <c r="I1437" s="20">
        <v>6</v>
      </c>
      <c r="J1437" s="6">
        <v>1034</v>
      </c>
      <c r="K1437" s="6">
        <f t="shared" si="194"/>
        <v>775.5</v>
      </c>
      <c r="L1437" s="21">
        <v>7</v>
      </c>
      <c r="M1437" s="21">
        <v>6</v>
      </c>
      <c r="N1437" s="21">
        <v>8</v>
      </c>
      <c r="O1437" s="21">
        <v>9</v>
      </c>
      <c r="P1437" s="21">
        <v>10</v>
      </c>
      <c r="Q1437" s="22">
        <v>109</v>
      </c>
      <c r="R1437" s="22">
        <v>105</v>
      </c>
      <c r="S1437" s="23">
        <f t="shared" si="189"/>
        <v>4</v>
      </c>
      <c r="T1437" s="22">
        <v>19</v>
      </c>
      <c r="U1437" s="22">
        <v>9</v>
      </c>
      <c r="V1437" s="24">
        <v>1</v>
      </c>
      <c r="W1437" s="24" t="str">
        <f t="shared" si="190"/>
        <v>Ventolina</v>
      </c>
      <c r="X1437" s="24" t="s">
        <v>439</v>
      </c>
      <c r="Y1437" s="24" t="str">
        <f t="shared" si="191"/>
        <v>N/A</v>
      </c>
      <c r="Z1437" s="25">
        <v>0</v>
      </c>
      <c r="AA1437" s="25">
        <f t="shared" si="192"/>
        <v>0</v>
      </c>
      <c r="AB1437" s="25">
        <f t="shared" si="193"/>
        <v>0</v>
      </c>
      <c r="AC1437" s="25">
        <v>0</v>
      </c>
      <c r="AD1437" s="26">
        <v>6</v>
      </c>
      <c r="AE1437" s="26" t="s">
        <v>74</v>
      </c>
      <c r="AN1437" s="98" t="s">
        <v>447</v>
      </c>
    </row>
    <row r="1438" spans="1:40">
      <c r="A1438" s="17">
        <v>43891</v>
      </c>
      <c r="B1438" s="18">
        <v>0.33333333333333298</v>
      </c>
      <c r="C1438" s="18">
        <v>0.625</v>
      </c>
      <c r="D1438" s="19">
        <v>13</v>
      </c>
      <c r="E1438" s="19">
        <v>9</v>
      </c>
      <c r="F1438" s="19">
        <v>14</v>
      </c>
      <c r="G1438" s="5">
        <f>INDEX('Carta Psicrométrica'!B$3:AO$49,MATCH(datos!F1438,'Carta Psicrométrica'!A$3:A$49,0),MATCH(datos!E1438,'Carta Psicrométrica'!B$2:AO$2,0))</f>
        <v>9</v>
      </c>
      <c r="H1438" s="20">
        <v>24</v>
      </c>
      <c r="I1438" s="20">
        <v>9</v>
      </c>
      <c r="J1438" s="6">
        <v>1026</v>
      </c>
      <c r="K1438" s="6">
        <f t="shared" si="194"/>
        <v>769.5</v>
      </c>
      <c r="L1438" s="21">
        <v>8</v>
      </c>
      <c r="M1438" s="21">
        <v>8</v>
      </c>
      <c r="N1438" s="21">
        <v>8</v>
      </c>
      <c r="O1438" s="21">
        <v>9</v>
      </c>
      <c r="P1438" s="21">
        <v>10</v>
      </c>
      <c r="Q1438" s="22">
        <v>105</v>
      </c>
      <c r="R1438" s="22">
        <v>100</v>
      </c>
      <c r="S1438" s="23">
        <f t="shared" si="189"/>
        <v>5</v>
      </c>
      <c r="T1438" s="22">
        <v>16</v>
      </c>
      <c r="U1438" s="22">
        <v>9</v>
      </c>
      <c r="V1438" s="24">
        <v>3</v>
      </c>
      <c r="W1438" s="24" t="str">
        <f t="shared" si="190"/>
        <v>Brisa Leve</v>
      </c>
      <c r="X1438" s="24" t="s">
        <v>236</v>
      </c>
      <c r="Y1438" s="24" t="str">
        <f t="shared" si="191"/>
        <v>N/A</v>
      </c>
      <c r="Z1438" s="25">
        <v>0</v>
      </c>
      <c r="AA1438" s="25">
        <f t="shared" si="192"/>
        <v>0</v>
      </c>
      <c r="AB1438" s="25">
        <f t="shared" si="193"/>
        <v>0</v>
      </c>
      <c r="AC1438" s="25">
        <v>0</v>
      </c>
      <c r="AD1438" s="26">
        <v>8</v>
      </c>
      <c r="AE1438" s="26" t="s">
        <v>88</v>
      </c>
      <c r="AN1438" s="98" t="s">
        <v>448</v>
      </c>
    </row>
    <row r="1439" spans="1:40">
      <c r="A1439" s="17">
        <v>43892</v>
      </c>
      <c r="B1439" s="18">
        <v>0.33333333333333298</v>
      </c>
      <c r="C1439" s="18">
        <v>0.625</v>
      </c>
      <c r="D1439" s="19">
        <v>11</v>
      </c>
      <c r="E1439" s="19">
        <v>9</v>
      </c>
      <c r="F1439" s="19">
        <v>12</v>
      </c>
      <c r="G1439" s="5">
        <f>INDEX('Carta Psicrométrica'!B$3:AO$49,MATCH(datos!F1439,'Carta Psicrométrica'!A$3:A$49,0),MATCH(datos!E1439,'Carta Psicrométrica'!B$2:AO$2,0))</f>
        <v>2</v>
      </c>
      <c r="H1439" s="20">
        <v>19</v>
      </c>
      <c r="I1439" s="20">
        <v>10</v>
      </c>
      <c r="J1439" s="6">
        <v>1026</v>
      </c>
      <c r="K1439" s="6">
        <f t="shared" si="194"/>
        <v>769.5</v>
      </c>
      <c r="L1439" s="21">
        <v>8</v>
      </c>
      <c r="M1439" s="21">
        <v>8</v>
      </c>
      <c r="N1439" s="21">
        <v>9</v>
      </c>
      <c r="O1439" s="21">
        <v>9</v>
      </c>
      <c r="P1439" s="21">
        <v>10</v>
      </c>
      <c r="Q1439" s="22">
        <v>100</v>
      </c>
      <c r="R1439" s="22">
        <v>97</v>
      </c>
      <c r="S1439" s="23">
        <f t="shared" si="189"/>
        <v>3</v>
      </c>
      <c r="T1439" s="22">
        <v>15</v>
      </c>
      <c r="U1439" s="22">
        <v>9</v>
      </c>
      <c r="V1439" s="24">
        <v>0</v>
      </c>
      <c r="W1439" s="24" t="str">
        <f t="shared" si="190"/>
        <v>Calma</v>
      </c>
      <c r="X1439" s="24" t="s">
        <v>307</v>
      </c>
      <c r="Y1439" s="24" t="str">
        <f t="shared" si="191"/>
        <v>N/A</v>
      </c>
      <c r="Z1439" s="25">
        <v>0</v>
      </c>
      <c r="AA1439" s="25">
        <f t="shared" si="192"/>
        <v>0</v>
      </c>
      <c r="AB1439" s="25">
        <f t="shared" si="193"/>
        <v>0</v>
      </c>
      <c r="AC1439" s="25">
        <v>0</v>
      </c>
      <c r="AD1439" s="26">
        <v>8</v>
      </c>
      <c r="AE1439" s="26" t="s">
        <v>83</v>
      </c>
      <c r="AN1439" s="98" t="s">
        <v>449</v>
      </c>
    </row>
    <row r="1440" spans="1:40">
      <c r="A1440" s="17">
        <v>43893</v>
      </c>
      <c r="B1440" s="18">
        <v>0.33333333333333298</v>
      </c>
      <c r="C1440" s="18">
        <v>0.625</v>
      </c>
      <c r="D1440" s="19">
        <v>11</v>
      </c>
      <c r="E1440" s="19">
        <v>11</v>
      </c>
      <c r="F1440" s="19">
        <v>12</v>
      </c>
      <c r="G1440" s="5">
        <f>INDEX('Carta Psicrométrica'!B$3:AO$49,MATCH(datos!F1440,'Carta Psicrométrica'!A$3:A$49,0),MATCH(datos!E1440,'Carta Psicrométrica'!B$2:AO$2,0))</f>
        <v>0</v>
      </c>
      <c r="H1440" s="20">
        <v>20</v>
      </c>
      <c r="I1440" s="20">
        <v>11</v>
      </c>
      <c r="J1440" s="6">
        <v>1024</v>
      </c>
      <c r="K1440" s="6">
        <f>J1440*0.75</f>
        <v>768</v>
      </c>
      <c r="L1440" s="21">
        <v>10</v>
      </c>
      <c r="M1440" s="21">
        <v>10</v>
      </c>
      <c r="N1440" s="21">
        <v>10</v>
      </c>
      <c r="O1440" s="21">
        <v>10</v>
      </c>
      <c r="P1440" s="21">
        <v>11</v>
      </c>
      <c r="Q1440" s="22">
        <v>107</v>
      </c>
      <c r="R1440" s="22">
        <v>103</v>
      </c>
      <c r="S1440" s="23">
        <f>IF(AB1440=0,Q1440-R1440,Q1440-(R1440-AB1440))</f>
        <v>4.2000000000000028</v>
      </c>
      <c r="T1440" s="22">
        <v>15</v>
      </c>
      <c r="U1440" s="22">
        <v>10</v>
      </c>
      <c r="V1440" s="24">
        <v>0</v>
      </c>
      <c r="W1440" s="24" t="str">
        <f t="shared" si="190"/>
        <v>Calma</v>
      </c>
      <c r="X1440" s="24" t="s">
        <v>450</v>
      </c>
      <c r="Y1440" s="24" t="str">
        <f>IF(X1440="N",0,IF(X1440="NNE",22.5,IF(X1440="NE",45,IF(X1440="ENE",67.5,IF(X1440="E",90,IF(X1440="ESE",112.5,IF(X1440="SE",135.5,IF(X1440="SSE",157.5,IF(X1440="S",180,IF(X1440="SSW",202.5,IF(X1440="SW",225,IF(X1440="WSW",247.5,IF(X1440="W",270,IF(X1440="WNW",292.5,IF(X1440="NW",315,IF(X1440="NNW",337.5,"N/A"))))))))))))))))</f>
        <v>N/A</v>
      </c>
      <c r="AA1440" s="25">
        <v>0.01</v>
      </c>
      <c r="AB1440" s="25">
        <v>0.2</v>
      </c>
      <c r="AD1440" s="26">
        <v>6</v>
      </c>
      <c r="AE1440" s="26" t="s">
        <v>83</v>
      </c>
      <c r="AN1440" s="98" t="s">
        <v>451</v>
      </c>
    </row>
    <row r="1441" spans="1:40">
      <c r="A1441" s="17">
        <v>43894</v>
      </c>
      <c r="B1441" s="18">
        <v>0.33333333333333298</v>
      </c>
      <c r="C1441" s="18">
        <v>0.625</v>
      </c>
      <c r="D1441" s="19">
        <v>7</v>
      </c>
      <c r="E1441" s="19">
        <v>8</v>
      </c>
      <c r="F1441" s="19">
        <v>8</v>
      </c>
      <c r="G1441" s="5">
        <f>INDEX('Carta Psicrométrica'!B$3:AO$49,MATCH(datos!F1441,'Carta Psicrométrica'!A$3:A$49,0),MATCH(datos!E1441,'Carta Psicrométrica'!B$2:AO$2,0))</f>
        <v>0</v>
      </c>
      <c r="H1441" s="20">
        <v>11</v>
      </c>
      <c r="I1441" s="20">
        <v>4</v>
      </c>
      <c r="J1441" s="6">
        <v>1025</v>
      </c>
      <c r="K1441" s="6">
        <f>J1441*0.75</f>
        <v>768.75</v>
      </c>
      <c r="L1441" s="21">
        <v>7</v>
      </c>
      <c r="M1441" s="21">
        <v>8</v>
      </c>
      <c r="N1441" s="21">
        <v>10</v>
      </c>
      <c r="O1441" s="21">
        <v>10</v>
      </c>
      <c r="P1441" s="21">
        <v>10</v>
      </c>
      <c r="Q1441" s="22">
        <v>93</v>
      </c>
      <c r="R1441" s="22">
        <v>121</v>
      </c>
      <c r="S1441" s="23">
        <f>IF(AB1441=0,Q1441-R1441,Q1441-(R1441-AB1441))</f>
        <v>-2.5999999999999943</v>
      </c>
      <c r="T1441" s="22">
        <v>10</v>
      </c>
      <c r="U1441" s="22">
        <v>7</v>
      </c>
      <c r="V1441" s="24">
        <v>2</v>
      </c>
      <c r="W1441" s="24" t="str">
        <f>IF(V1441=0,"Calma",IF(V1441=1,"Ventolina",IF(V1441=2,"Brisa Suave",IF(V1441=3,"Brisa Leve",IF(V1441=4,"Brisa Moderada",IF(V1441=5,"Brisa Fresca",IF(V1441=6,"Brisa Fuerte",IF(V1441=7,"Viento Fuerte",IF(V1441=8,"Temporal",IF(V1441=9,"Temporal Fuerte",IF(V1441=10,"Temporal Violento",IF(V1441=11,"Temporal Muy Violento",IF(V1441=12,"Huracán","N/A")))))))))))))</f>
        <v>Brisa Suave</v>
      </c>
      <c r="X1441" s="24" t="s">
        <v>307</v>
      </c>
      <c r="Y1441" s="24" t="str">
        <f>IF(X1441="N",0,IF(X1441="NNE",22.5,IF(X1441="NE",45,IF(X1441="ENE",67.5,IF(X1441="E",90,IF(X1441="ESE",112.5,IF(X1441="SE",135.5,IF(X1441="SSE",157.5,IF(X1441="S",180,IF(X1441="SSW",202.5,IF(X1441="SW",225,IF(X1441="WSW",247.5,IF(X1441="W",270,IF(X1441="WNW",292.5,IF(X1441="NW",315,IF(X1441="NNW",337.5,"N/A"))))))))))))))))</f>
        <v>N/A</v>
      </c>
      <c r="Z1441" s="25">
        <v>1</v>
      </c>
      <c r="AA1441" s="25">
        <f>AC1441*0.03937</f>
        <v>7.8740000000000006</v>
      </c>
      <c r="AB1441" s="25">
        <f>Z1441*25.4</f>
        <v>25.4</v>
      </c>
      <c r="AC1441" s="25">
        <v>200</v>
      </c>
      <c r="AD1441" s="26">
        <v>7</v>
      </c>
      <c r="AE1441" s="26" t="s">
        <v>88</v>
      </c>
      <c r="AN1441" s="98" t="s">
        <v>442</v>
      </c>
    </row>
    <row r="1442" spans="1:40">
      <c r="A1442" s="17">
        <v>43895</v>
      </c>
      <c r="B1442" s="18">
        <v>0.33333333333333298</v>
      </c>
      <c r="C1442" s="18">
        <v>0.625</v>
      </c>
      <c r="D1442" s="19">
        <v>7</v>
      </c>
      <c r="E1442" s="19">
        <v>7</v>
      </c>
      <c r="F1442" s="19">
        <v>7</v>
      </c>
      <c r="G1442" s="5">
        <f>INDEX('Carta Psicrométrica'!B$3:AO$49,MATCH(datos!F1442,'Carta Psicrométrica'!A$3:A$49,0),MATCH(datos!E1442,'Carta Psicrométrica'!B$2:AO$2,0))</f>
        <v>5</v>
      </c>
      <c r="H1442" s="20">
        <v>14</v>
      </c>
      <c r="I1442" s="20">
        <v>5</v>
      </c>
      <c r="J1442" s="6">
        <v>1034</v>
      </c>
      <c r="K1442" s="6">
        <f>J1442*0.75</f>
        <v>775.5</v>
      </c>
      <c r="L1442" s="21">
        <v>7</v>
      </c>
      <c r="M1442" s="21">
        <v>8</v>
      </c>
      <c r="N1442" s="21">
        <v>10</v>
      </c>
      <c r="O1442" s="21">
        <v>10</v>
      </c>
      <c r="P1442" s="21">
        <v>10</v>
      </c>
      <c r="Q1442" s="22">
        <v>121</v>
      </c>
      <c r="R1442" s="22">
        <v>119</v>
      </c>
      <c r="S1442" s="23">
        <f>IF(AB1442=0,Q1442-R1442,Q1442-(R1442-AB1442))</f>
        <v>2.2540000000000049</v>
      </c>
      <c r="T1442" s="22">
        <v>14</v>
      </c>
      <c r="U1442" s="22">
        <v>7</v>
      </c>
      <c r="V1442" s="24">
        <v>1</v>
      </c>
      <c r="W1442" s="24" t="str">
        <f>IF(V1442=0,"Calma",IF(V1442=1,"Ventolina",IF(V1442=2,"Brisa Suave",IF(V1442=3,"Brisa Leve",IF(V1442=4,"Brisa Moderada",IF(V1442=5,"Brisa Fresca",IF(V1442=6,"Brisa Fuerte",IF(V1442=7,"Viento Fuerte",IF(V1442=8,"Temporal",IF(V1442=9,"Temporal Fuerte",IF(V1442=10,"Temporal Violento",IF(V1442=11,"Temporal Muy Violento",IF(V1442=12,"Huracán","N/A")))))))))))))</f>
        <v>Ventolina</v>
      </c>
      <c r="X1442" s="24" t="s">
        <v>59</v>
      </c>
      <c r="Y1442" s="24">
        <f>IF(X1442="N",0,IF(X1442="NNE",22.5,IF(X1442="NE",45,IF(X1442="ENE",67.5,IF(X1442="E",90,IF(X1442="ESE",112.5,IF(X1442="SE",135.5,IF(X1442="SSE",157.5,IF(X1442="S",180,IF(X1442="SSW",202.5,IF(X1442="SW",225,IF(X1442="WSW",247.5,IF(X1442="W",270,IF(X1442="WNW",292.5,IF(X1442="NW",315,IF(X1442="NNW",337.5,"N/A"))))))))))))))))</f>
        <v>45</v>
      </c>
      <c r="Z1442" s="25">
        <v>0.01</v>
      </c>
      <c r="AA1442" s="25">
        <f>AC1442*0.03937</f>
        <v>0.11811000000000001</v>
      </c>
      <c r="AB1442" s="25">
        <f>Z1442*25.4</f>
        <v>0.254</v>
      </c>
      <c r="AC1442" s="25">
        <v>3</v>
      </c>
      <c r="AD1442" s="26">
        <v>0</v>
      </c>
      <c r="AE1442" s="26">
        <v>0</v>
      </c>
      <c r="AN1442" s="98" t="s">
        <v>442</v>
      </c>
    </row>
    <row r="1443" spans="1:40">
      <c r="A1443" s="17">
        <v>43896</v>
      </c>
      <c r="B1443" s="18">
        <v>0.33333333333333298</v>
      </c>
      <c r="C1443" s="18">
        <v>0.625</v>
      </c>
      <c r="D1443" s="19">
        <v>11</v>
      </c>
      <c r="E1443" s="19">
        <v>9</v>
      </c>
      <c r="F1443" s="19">
        <v>12</v>
      </c>
      <c r="G1443" s="5">
        <f>INDEX('Carta Psicrométrica'!B$3:AO$49,MATCH(datos!F1443,'Carta Psicrométrica'!A$3:A$49,0),MATCH(datos!E1443,'Carta Psicrométrica'!B$2:AO$2,0))</f>
        <v>2</v>
      </c>
      <c r="H1443" s="20">
        <v>31</v>
      </c>
      <c r="I1443" s="20">
        <v>5</v>
      </c>
      <c r="J1443" s="6">
        <v>1034</v>
      </c>
      <c r="K1443" s="6">
        <f>J1443*0.75</f>
        <v>775.5</v>
      </c>
      <c r="L1443" s="21">
        <v>9</v>
      </c>
      <c r="M1443" s="21">
        <v>8</v>
      </c>
      <c r="N1443" s="21">
        <v>10</v>
      </c>
      <c r="O1443" s="21">
        <v>10</v>
      </c>
      <c r="P1443" s="21">
        <v>10</v>
      </c>
      <c r="Q1443" s="22">
        <v>119</v>
      </c>
      <c r="R1443" s="22">
        <v>115</v>
      </c>
      <c r="S1443" s="23">
        <f>IF(AB1443=0,Q1443-R1443,Q1443-(R1443-AB1443))</f>
        <v>4</v>
      </c>
      <c r="T1443" s="22">
        <v>24</v>
      </c>
      <c r="U1443" s="22">
        <v>1</v>
      </c>
      <c r="V1443" s="24">
        <v>2</v>
      </c>
      <c r="W1443" s="24" t="str">
        <f>IF(V1443=0,"Calma",IF(V1443=1,"Ventolina",IF(V1443=2,"Brisa Suave",IF(V1443=3,"Brisa Leve",IF(V1443=4,"Brisa Moderada",IF(V1443=5,"Brisa Fresca",IF(V1443=6,"Brisa Fuerte",IF(V1443=7,"Viento Fuerte",IF(V1443=8,"Temporal",IF(V1443=9,"Temporal Fuerte",IF(V1443=10,"Temporal Violento",IF(V1443=11,"Temporal Muy Violento",IF(V1443=12,"Huracán","N/A")))))))))))))</f>
        <v>Brisa Suave</v>
      </c>
      <c r="X1443" s="24" t="s">
        <v>59</v>
      </c>
      <c r="Y1443" s="24">
        <f>IF(X1443="N",0,IF(X1443="NNE",22.5,IF(X1443="NE",45,IF(X1443="ENE",67.5,IF(X1443="E",90,IF(X1443="ESE",112.5,IF(X1443="SE",135.5,IF(X1443="SSE",157.5,IF(X1443="S",180,IF(X1443="SSW",202.5,IF(X1443="SW",225,IF(X1443="WSW",247.5,IF(X1443="W",270,IF(X1443="WNW",292.5,IF(X1443="NW",315,IF(X1443="NNW",337.5,"N/A"))))))))))))))))</f>
        <v>45</v>
      </c>
      <c r="Z1443" s="25">
        <v>0</v>
      </c>
      <c r="AA1443" s="25">
        <f t="shared" si="192"/>
        <v>0</v>
      </c>
      <c r="AB1443" s="25">
        <f t="shared" si="193"/>
        <v>0</v>
      </c>
      <c r="AC1443" s="25">
        <v>0</v>
      </c>
      <c r="AD1443" s="26">
        <v>1</v>
      </c>
      <c r="AE1443" s="26" t="s">
        <v>70</v>
      </c>
    </row>
    <row r="1444" spans="1:40">
      <c r="A1444" s="17">
        <v>43897</v>
      </c>
      <c r="B1444" s="18">
        <v>0.33333333333333298</v>
      </c>
      <c r="C1444" s="18">
        <v>0.625</v>
      </c>
      <c r="D1444" s="19">
        <v>12</v>
      </c>
      <c r="E1444" s="19">
        <v>10</v>
      </c>
      <c r="F1444" s="19">
        <v>14</v>
      </c>
      <c r="G1444" s="5">
        <f>INDEX('Carta Psicrométrica'!B$3:AO$49,MATCH(datos!F1444,'Carta Psicrométrica'!A$3:A$49,0),MATCH(datos!E1444,'Carta Psicrométrica'!B$2:AO$2,0))</f>
        <v>1</v>
      </c>
      <c r="H1444" s="20">
        <v>19</v>
      </c>
      <c r="I1444" s="20">
        <v>11</v>
      </c>
      <c r="J1444" s="6">
        <v>1030</v>
      </c>
      <c r="K1444" s="6">
        <f>J1444*0.75</f>
        <v>772.5</v>
      </c>
      <c r="L1444" s="21">
        <v>9</v>
      </c>
      <c r="M1444" s="21">
        <v>8</v>
      </c>
      <c r="N1444" s="21">
        <v>9</v>
      </c>
      <c r="O1444" s="21">
        <v>9</v>
      </c>
      <c r="P1444" s="21">
        <v>10</v>
      </c>
      <c r="Q1444" s="22">
        <v>115</v>
      </c>
      <c r="R1444" s="22">
        <v>112</v>
      </c>
      <c r="S1444" s="23">
        <f>IF(AB1444=0,Q1444-R1444,Q1444-(R1444-AB1444))</f>
        <v>3</v>
      </c>
      <c r="T1444" s="22">
        <v>19</v>
      </c>
      <c r="U1444" s="22">
        <v>11</v>
      </c>
      <c r="V1444" s="24">
        <v>2</v>
      </c>
      <c r="W1444" s="24" t="str">
        <f>IF(V1444=0,"Calma",IF(V1444=1,"Ventolina",IF(V1444=2,"Brisa Suave",IF(V1444=3,"Brisa Leve",IF(V1444=4,"Brisa Moderada",IF(V1444=5,"Brisa Fresca",IF(V1444=6,"Brisa Fuerte",IF(V1444=7,"Viento Fuerte",IF(V1444=8,"Temporal",IF(V1444=9,"Temporal Fuerte",IF(V1444=10,"Temporal Violento",IF(V1444=11,"Temporal Muy Violento",IF(V1444=12,"Huracán","N/A")))))))))))))</f>
        <v>Brisa Suave</v>
      </c>
      <c r="X1444" s="24" t="s">
        <v>65</v>
      </c>
      <c r="Y1444" s="24">
        <f>IF(X1444="N",0,IF(X1444="NNE",22.5,IF(X1444="NE",45,IF(X1444="ENE",67.5,IF(X1444="E",90,IF(X1444="ESE",112.5,IF(X1444="SE",135.5,IF(X1444="SSE",157.5,IF(X1444="S",180,IF(X1444="SSW",202.5,IF(X1444="SW",225,IF(X1444="WSW",247.5,IF(X1444="W",270,IF(X1444="WNW",292.5,IF(X1444="NW",315,IF(X1444="NNW",337.5,"N/A"))))))))))))))))</f>
        <v>135.5</v>
      </c>
      <c r="Z1444" s="25">
        <v>0</v>
      </c>
      <c r="AA1444" s="25">
        <f t="shared" si="192"/>
        <v>0</v>
      </c>
      <c r="AB1444" s="25">
        <f t="shared" si="193"/>
        <v>0</v>
      </c>
      <c r="AC1444" s="25">
        <v>0</v>
      </c>
      <c r="AD1444" s="26">
        <v>4</v>
      </c>
      <c r="AE1444" s="26" t="s">
        <v>94</v>
      </c>
      <c r="AN1444" s="98" t="s">
        <v>452</v>
      </c>
    </row>
    <row r="1445" spans="1:40">
      <c r="A1445" s="17">
        <v>43898</v>
      </c>
      <c r="B1445" s="18">
        <v>0.33333333333333298</v>
      </c>
      <c r="C1445" s="18">
        <v>0.625</v>
      </c>
      <c r="G1445" s="5" t="e">
        <f>INDEX('Carta Psicrométrica'!B$3:AO$49,MATCH(datos!F1445,'Carta Psicrométrica'!A$3:A$49,0),MATCH(datos!E1445,'Carta Psicrométrica'!B$2:AO$2,0))</f>
        <v>#N/A</v>
      </c>
      <c r="K1445" s="6">
        <f>J1445*0.75</f>
        <v>0</v>
      </c>
      <c r="S1445" s="23">
        <f>IF(AB1445=0,Q1445-R1445,Q1445-(R1445-AB1445))</f>
        <v>0</v>
      </c>
      <c r="W1445" s="24" t="str">
        <f>IF(V1445=0,"Calma",IF(V1445=1,"Ventolina",IF(V1445=2,"Brisa Suave",IF(V1445=3,"Brisa Leve",IF(V1445=4,"Brisa Moderada",IF(V1445=5,"Brisa Fresca",IF(V1445=6,"Brisa Fuerte",IF(V1445=7,"Viento Fuerte",IF(V1445=8,"Temporal",IF(V1445=9,"Temporal Fuerte",IF(V1445=10,"Temporal Violento",IF(V1445=11,"Temporal Muy Violento",IF(V1445=12,"Huracán","N/A")))))))))))))</f>
        <v>Calma</v>
      </c>
      <c r="AA1445" s="25">
        <f>AC1445*0.03937</f>
        <v>0</v>
      </c>
      <c r="AB1445" s="25">
        <f>Z1445*25.4</f>
        <v>0</v>
      </c>
    </row>
    <row r="1446" spans="1:40">
      <c r="A1446" s="17">
        <v>43899</v>
      </c>
      <c r="B1446" s="18">
        <v>0.33333333333333298</v>
      </c>
      <c r="C1446" s="18">
        <v>0.625</v>
      </c>
      <c r="D1446" s="19">
        <v>10</v>
      </c>
      <c r="E1446" s="19">
        <v>10</v>
      </c>
      <c r="F1446" s="19">
        <v>11</v>
      </c>
      <c r="G1446" s="5">
        <f>INDEX('Carta Psicrométrica'!B$3:AO$49,MATCH(datos!F1446,'Carta Psicrométrica'!A$3:A$49,0),MATCH(datos!E1446,'Carta Psicrométrica'!B$2:AO$2,0))</f>
        <v>0</v>
      </c>
      <c r="H1446" s="20">
        <v>27</v>
      </c>
      <c r="I1446" s="20">
        <v>10</v>
      </c>
      <c r="J1446" s="6">
        <v>1027</v>
      </c>
      <c r="K1446" s="6">
        <f>J1446*0.75</f>
        <v>770.25</v>
      </c>
      <c r="L1446" s="21">
        <v>12</v>
      </c>
      <c r="M1446" s="21">
        <v>10</v>
      </c>
      <c r="N1446" s="21">
        <v>11</v>
      </c>
      <c r="O1446" s="21">
        <v>10</v>
      </c>
      <c r="P1446" s="21">
        <v>10</v>
      </c>
      <c r="Q1446" s="22">
        <v>112</v>
      </c>
      <c r="R1446" s="22">
        <v>110</v>
      </c>
      <c r="S1446" s="23">
        <f>IF(AB1446=0,Q1446-R1446,Q1446-(R1446-AB1446))</f>
        <v>4.5400000000000063</v>
      </c>
      <c r="T1446" s="22">
        <v>21</v>
      </c>
      <c r="U1446" s="22">
        <v>11</v>
      </c>
      <c r="V1446" s="24">
        <v>0</v>
      </c>
      <c r="W1446" s="24" t="str">
        <f>IF(V1446=0,"Calma",IF(V1446=1,"Ventolina",IF(V1446=2,"Brisa Suave",IF(V1446=3,"Brisa Leve",IF(V1446=4,"Brisa Moderada",IF(V1446=5,"Brisa Fresca",IF(V1446=6,"Brisa Fuerte",IF(V1446=7,"Viento Fuerte",IF(V1446=8,"Temporal",IF(V1446=9,"Temporal Fuerte",IF(V1446=10,"Temporal Violento",IF(V1446=11,"Temporal Muy Violento",IF(V1446=12,"Huracán","N/A")))))))))))))</f>
        <v>Calma</v>
      </c>
      <c r="X1446" s="24" t="s">
        <v>60</v>
      </c>
      <c r="Y1446" s="24">
        <f>IF(X1446="N",0,IF(X1446="NNE",22.5,IF(X1446="NE",45,IF(X1446="ENE",67.5,IF(X1446="E",90,IF(X1446="ESE",112.5,IF(X1446="SE",135.5,IF(X1446="SSE",157.5,IF(X1446="S",180,IF(X1446="SSW",202.5,IF(X1446="SW",225,IF(X1446="WSW",247.5,IF(X1446="W",270,IF(X1446="WNW",292.5,IF(X1446="NW",315,IF(X1446="NNW",337.5,"N/A"))))))))))))))))</f>
        <v>292.5</v>
      </c>
      <c r="Z1446" s="25">
        <v>0.1</v>
      </c>
      <c r="AA1446" s="25">
        <f>AC1446*0.03937</f>
        <v>5.5118000000000007E-3</v>
      </c>
      <c r="AB1446" s="25">
        <f>Z1446*25.4</f>
        <v>2.54</v>
      </c>
      <c r="AC1446" s="25">
        <v>0.14000000000000001</v>
      </c>
      <c r="AD1446" s="26">
        <v>6</v>
      </c>
      <c r="AE1446" s="26" t="s">
        <v>89</v>
      </c>
      <c r="AN1446" s="98" t="s">
        <v>453</v>
      </c>
    </row>
    <row r="1447" spans="1:40">
      <c r="A1447" s="17">
        <v>43900</v>
      </c>
      <c r="B1447" s="18">
        <v>0.33333333333333298</v>
      </c>
      <c r="C1447" s="18">
        <v>0.625</v>
      </c>
      <c r="D1447" s="19">
        <v>11</v>
      </c>
      <c r="E1447" s="19">
        <v>12</v>
      </c>
      <c r="F1447" s="19">
        <v>13</v>
      </c>
      <c r="G1447" s="5">
        <f>INDEX('Carta Psicrométrica'!B$3:AO$49,MATCH(datos!F1447,'Carta Psicrométrica'!A$3:A$49,0),MATCH(datos!E1447,'Carta Psicrométrica'!B$2:AO$2,0))</f>
        <v>0</v>
      </c>
      <c r="H1447" s="20">
        <v>23</v>
      </c>
      <c r="I1447" s="20">
        <v>10</v>
      </c>
      <c r="J1447" s="6">
        <v>1027</v>
      </c>
      <c r="K1447" s="6">
        <f>J1447*0.75</f>
        <v>770.25</v>
      </c>
      <c r="L1447" s="21">
        <v>11</v>
      </c>
      <c r="M1447" s="21">
        <v>9</v>
      </c>
      <c r="N1447" s="21">
        <v>11</v>
      </c>
      <c r="O1447" s="21">
        <v>11</v>
      </c>
      <c r="P1447" s="21">
        <v>11</v>
      </c>
      <c r="Q1447" s="22">
        <v>110</v>
      </c>
      <c r="R1447" s="22">
        <v>108</v>
      </c>
      <c r="S1447" s="23">
        <f>IF(AB1447=0,Q1447-R1447,Q1447-(R1447-AB1447))</f>
        <v>4.5400000000000063</v>
      </c>
      <c r="T1447" s="22">
        <v>22</v>
      </c>
      <c r="U1447" s="22">
        <v>9</v>
      </c>
      <c r="V1447" s="24">
        <v>0</v>
      </c>
      <c r="W1447" s="24" t="str">
        <f t="shared" si="190"/>
        <v>Calma</v>
      </c>
      <c r="X1447" s="24" t="s">
        <v>49</v>
      </c>
      <c r="Y1447" s="24">
        <f>IF(X1447="N",0,IF(X1447="NNE",22.5,IF(X1447="NE",45,IF(X1447="ENE",67.5,IF(X1447="E",90,IF(X1447="ESE",112.5,IF(X1447="SE",135.5,IF(X1447="SSE",157.5,IF(X1447="S",180,IF(X1447="SSW",202.5,IF(X1447="SW",225,IF(X1447="WSW",247.5,IF(X1447="W",270,IF(X1447="WNW",292.5,IF(X1447="NW",315,IF(X1447="NNW",337.5,"N/A"))))))))))))))))</f>
        <v>247.5</v>
      </c>
      <c r="Z1447" s="25">
        <v>0.1</v>
      </c>
      <c r="AA1447" s="25">
        <f t="shared" si="192"/>
        <v>0</v>
      </c>
      <c r="AB1447" s="25">
        <f>Z1447*25.4</f>
        <v>2.54</v>
      </c>
      <c r="AC1447" s="25">
        <v>0</v>
      </c>
      <c r="AD1447" s="26">
        <v>7</v>
      </c>
      <c r="AE1447" s="26" t="s">
        <v>89</v>
      </c>
      <c r="AN1447" s="98" t="s">
        <v>453</v>
      </c>
    </row>
    <row r="1448" spans="1:40">
      <c r="A1448" s="17">
        <v>43901</v>
      </c>
      <c r="B1448" s="18">
        <v>0.33333333333333298</v>
      </c>
      <c r="C1448" s="18">
        <v>0.625</v>
      </c>
      <c r="D1448" s="19">
        <v>14</v>
      </c>
      <c r="E1448" s="19">
        <v>13</v>
      </c>
      <c r="F1448" s="19">
        <v>15</v>
      </c>
      <c r="G1448" s="5">
        <f>INDEX('Carta Psicrométrica'!B$3:AO$49,MATCH(datos!F1448,'Carta Psicrométrica'!A$3:A$49,0),MATCH(datos!E1448,'Carta Psicrométrica'!B$2:AO$2,0))</f>
        <v>0</v>
      </c>
      <c r="H1448" s="20">
        <v>23</v>
      </c>
      <c r="I1448" s="20">
        <v>21</v>
      </c>
      <c r="J1448" s="6">
        <v>1026</v>
      </c>
      <c r="K1448" s="6">
        <f>J1448*0.75</f>
        <v>769.5</v>
      </c>
      <c r="L1448" s="21">
        <v>12</v>
      </c>
      <c r="M1448" s="21">
        <v>10</v>
      </c>
      <c r="N1448" s="21">
        <v>12</v>
      </c>
      <c r="O1448" s="21">
        <v>12</v>
      </c>
      <c r="P1448" s="21">
        <v>11</v>
      </c>
      <c r="Q1448" s="22">
        <v>108</v>
      </c>
      <c r="R1448" s="22">
        <v>104</v>
      </c>
      <c r="S1448" s="23">
        <f>IF(AB1448=0,Q1448-R1448,Q1448-(R1448-AB1448))</f>
        <v>4</v>
      </c>
      <c r="T1448" s="22">
        <v>20</v>
      </c>
      <c r="U1448" s="22">
        <v>27</v>
      </c>
      <c r="V1448" s="24">
        <v>1</v>
      </c>
      <c r="W1448" s="24" t="str">
        <f>IF(V1448=0,"Calma",IF(V1448=1,"Ventolina",IF(V1448=2,"Brisa Suave",IF(V1448=3,"Brisa Leve",IF(V1448=4,"Brisa Moderada",IF(V1448=5,"Brisa Fresca",IF(V1448=6,"Brisa Fuerte",IF(V1448=7,"Viento Fuerte",IF(V1448=8,"Temporal",IF(V1448=9,"Temporal Fuerte",IF(V1448=10,"Temporal Violento",IF(V1448=11,"Temporal Muy Violento",IF(V1448=12,"Huracán","N/A")))))))))))))</f>
        <v>Ventolina</v>
      </c>
      <c r="X1448" s="24" t="s">
        <v>49</v>
      </c>
      <c r="Y1448" s="24">
        <f>IF(X1448="N",0,IF(X1448="NNE",22.5,IF(X1448="NE",45,IF(X1448="ENE",67.5,IF(X1448="E",90,IF(X1448="ESE",112.5,IF(X1448="SE",135.5,IF(X1448="SSE",157.5,IF(X1448="S",180,IF(X1448="SSW",202.5,IF(X1448="SW",225,IF(X1448="WSW",247.5,IF(X1448="W",270,IF(X1448="WNW",292.5,IF(X1448="NW",315,IF(X1448="NNW",337.5,"N/A"))))))))))))))))</f>
        <v>247.5</v>
      </c>
      <c r="Z1448" s="25">
        <v>0</v>
      </c>
      <c r="AA1448" s="25">
        <f t="shared" si="192"/>
        <v>0</v>
      </c>
      <c r="AB1448" s="25">
        <f t="shared" si="193"/>
        <v>0</v>
      </c>
      <c r="AC1448" s="25">
        <v>0</v>
      </c>
      <c r="AD1448" s="26">
        <v>7</v>
      </c>
      <c r="AE1448" s="26" t="s">
        <v>74</v>
      </c>
      <c r="AN1448" s="98" t="s">
        <v>453</v>
      </c>
    </row>
    <row r="1449" spans="1:40">
      <c r="A1449" s="17">
        <v>43902</v>
      </c>
      <c r="B1449" s="18">
        <v>0.33333333333333298</v>
      </c>
      <c r="C1449" s="18">
        <v>0.625</v>
      </c>
      <c r="G1449" s="5" t="e">
        <f>INDEX('Carta Psicrométrica'!B$3:AO$49,MATCH(datos!F1449,'Carta Psicrométrica'!A$3:A$49,0),MATCH(datos!E1449,'Carta Psicrométrica'!B$2:AO$2,0))</f>
        <v>#N/A</v>
      </c>
      <c r="K1449" s="6">
        <f t="shared" si="194"/>
        <v>0</v>
      </c>
      <c r="S1449" s="23">
        <f t="shared" si="189"/>
        <v>0</v>
      </c>
      <c r="W1449" s="24" t="str">
        <f t="shared" si="190"/>
        <v>Calma</v>
      </c>
      <c r="Y1449" s="24" t="str">
        <f t="shared" si="191"/>
        <v>N/A</v>
      </c>
      <c r="AA1449" s="25">
        <f t="shared" si="192"/>
        <v>0</v>
      </c>
      <c r="AB1449" s="25">
        <f t="shared" si="193"/>
        <v>0</v>
      </c>
    </row>
    <row r="1450" spans="1:40">
      <c r="A1450" s="17">
        <v>43903</v>
      </c>
      <c r="B1450" s="18">
        <v>0.33333333333333298</v>
      </c>
      <c r="C1450" s="18">
        <v>0.625</v>
      </c>
      <c r="G1450" s="5" t="e">
        <f>INDEX('Carta Psicrométrica'!B$3:AO$49,MATCH(datos!F1450,'Carta Psicrométrica'!A$3:A$49,0),MATCH(datos!E1450,'Carta Psicrométrica'!B$2:AO$2,0))</f>
        <v>#N/A</v>
      </c>
      <c r="K1450" s="6">
        <f t="shared" si="194"/>
        <v>0</v>
      </c>
      <c r="S1450" s="23">
        <f t="shared" si="189"/>
        <v>0</v>
      </c>
      <c r="W1450" s="24" t="str">
        <f t="shared" si="190"/>
        <v>Calma</v>
      </c>
      <c r="Y1450" s="24" t="str">
        <f t="shared" si="191"/>
        <v>N/A</v>
      </c>
      <c r="AA1450" s="25">
        <f t="shared" si="192"/>
        <v>0</v>
      </c>
      <c r="AB1450" s="25">
        <f t="shared" si="193"/>
        <v>0</v>
      </c>
    </row>
    <row r="1451" spans="1:40">
      <c r="A1451" s="17">
        <v>43904</v>
      </c>
      <c r="B1451" s="18">
        <v>0.33333333333333298</v>
      </c>
      <c r="C1451" s="18">
        <v>0.625</v>
      </c>
      <c r="G1451" s="5" t="e">
        <f>INDEX('Carta Psicrométrica'!B$3:AO$49,MATCH(datos!F1451,'Carta Psicrométrica'!A$3:A$49,0),MATCH(datos!E1451,'Carta Psicrométrica'!B$2:AO$2,0))</f>
        <v>#N/A</v>
      </c>
      <c r="K1451" s="6">
        <f t="shared" si="194"/>
        <v>0</v>
      </c>
      <c r="S1451" s="23">
        <f t="shared" si="189"/>
        <v>0</v>
      </c>
      <c r="W1451" s="24" t="str">
        <f t="shared" si="190"/>
        <v>Calma</v>
      </c>
      <c r="Y1451" s="24" t="str">
        <f t="shared" si="191"/>
        <v>N/A</v>
      </c>
      <c r="AA1451" s="25">
        <f t="shared" si="192"/>
        <v>0</v>
      </c>
      <c r="AB1451" s="25">
        <f t="shared" si="193"/>
        <v>0</v>
      </c>
    </row>
    <row r="1452" spans="1:40">
      <c r="A1452" s="17">
        <v>43905</v>
      </c>
      <c r="B1452" s="18">
        <v>0.33333333333333298</v>
      </c>
      <c r="C1452" s="18">
        <v>0.625</v>
      </c>
      <c r="G1452" s="5" t="e">
        <f>INDEX('Carta Psicrométrica'!B$3:AO$49,MATCH(datos!F1452,'Carta Psicrométrica'!A$3:A$49,0),MATCH(datos!E1452,'Carta Psicrométrica'!B$2:AO$2,0))</f>
        <v>#N/A</v>
      </c>
      <c r="K1452" s="6">
        <f t="shared" si="194"/>
        <v>0</v>
      </c>
      <c r="S1452" s="23">
        <f t="shared" si="189"/>
        <v>0</v>
      </c>
      <c r="W1452" s="24" t="str">
        <f t="shared" si="190"/>
        <v>Calma</v>
      </c>
      <c r="Y1452" s="24" t="str">
        <f t="shared" si="191"/>
        <v>N/A</v>
      </c>
      <c r="AA1452" s="25">
        <f t="shared" si="192"/>
        <v>0</v>
      </c>
      <c r="AB1452" s="25">
        <f t="shared" si="193"/>
        <v>0</v>
      </c>
    </row>
    <row r="1453" spans="1:40">
      <c r="A1453" s="17">
        <v>43906</v>
      </c>
      <c r="B1453" s="18">
        <v>0.33333333333333298</v>
      </c>
      <c r="C1453" s="18">
        <v>0.625</v>
      </c>
      <c r="G1453" s="5" t="e">
        <f>INDEX('Carta Psicrométrica'!B$3:AO$49,MATCH(datos!F1453,'Carta Psicrométrica'!A$3:A$49,0),MATCH(datos!E1453,'Carta Psicrométrica'!B$2:AO$2,0))</f>
        <v>#N/A</v>
      </c>
      <c r="K1453" s="6">
        <f t="shared" si="194"/>
        <v>0</v>
      </c>
      <c r="S1453" s="23">
        <f t="shared" si="189"/>
        <v>0</v>
      </c>
      <c r="W1453" s="24" t="str">
        <f t="shared" si="190"/>
        <v>Calma</v>
      </c>
      <c r="Y1453" s="24" t="str">
        <f t="shared" si="191"/>
        <v>N/A</v>
      </c>
      <c r="AA1453" s="25">
        <f t="shared" si="192"/>
        <v>0</v>
      </c>
      <c r="AB1453" s="25">
        <f t="shared" si="193"/>
        <v>0</v>
      </c>
    </row>
    <row r="1454" spans="1:40">
      <c r="A1454" s="17">
        <v>43907</v>
      </c>
      <c r="B1454" s="18">
        <v>0.33333333333333298</v>
      </c>
      <c r="C1454" s="18">
        <v>0.625</v>
      </c>
      <c r="G1454" s="5" t="e">
        <f>INDEX('Carta Psicrométrica'!B$3:AO$49,MATCH(datos!F1454,'Carta Psicrométrica'!A$3:A$49,0),MATCH(datos!E1454,'Carta Psicrométrica'!B$2:AO$2,0))</f>
        <v>#N/A</v>
      </c>
      <c r="K1454" s="6">
        <f t="shared" si="194"/>
        <v>0</v>
      </c>
      <c r="S1454" s="23">
        <f t="shared" si="189"/>
        <v>0</v>
      </c>
      <c r="W1454" s="24" t="str">
        <f t="shared" si="190"/>
        <v>Calma</v>
      </c>
      <c r="Y1454" s="24" t="str">
        <f t="shared" si="191"/>
        <v>N/A</v>
      </c>
      <c r="AA1454" s="25">
        <f t="shared" si="192"/>
        <v>0</v>
      </c>
      <c r="AB1454" s="25">
        <f t="shared" si="193"/>
        <v>0</v>
      </c>
    </row>
    <row r="1455" spans="1:40">
      <c r="A1455" s="17">
        <v>43908</v>
      </c>
      <c r="B1455" s="18">
        <v>0.33333333333333298</v>
      </c>
      <c r="C1455" s="18">
        <v>0.625</v>
      </c>
      <c r="G1455" s="5" t="e">
        <f>INDEX('Carta Psicrométrica'!B$3:AO$49,MATCH(datos!F1455,'Carta Psicrométrica'!A$3:A$49,0),MATCH(datos!E1455,'Carta Psicrométrica'!B$2:AO$2,0))</f>
        <v>#N/A</v>
      </c>
      <c r="K1455" s="6">
        <f t="shared" si="194"/>
        <v>0</v>
      </c>
      <c r="S1455" s="23">
        <f t="shared" ref="S1455:S1518" si="195">IF(AB1455=0,Q1455-R1455,Q1455-(R1455-AB1455))</f>
        <v>0</v>
      </c>
      <c r="W1455" s="24" t="str">
        <f t="shared" si="190"/>
        <v>Calma</v>
      </c>
      <c r="Y1455" s="24" t="str">
        <f t="shared" si="191"/>
        <v>N/A</v>
      </c>
      <c r="AA1455" s="25">
        <f t="shared" si="192"/>
        <v>0</v>
      </c>
      <c r="AB1455" s="25">
        <f t="shared" si="193"/>
        <v>0</v>
      </c>
    </row>
    <row r="1456" spans="1:40">
      <c r="A1456" s="17">
        <v>43909</v>
      </c>
      <c r="B1456" s="18">
        <v>0.33333333333333298</v>
      </c>
      <c r="C1456" s="18">
        <v>0.625</v>
      </c>
      <c r="G1456" s="5" t="e">
        <f>INDEX('Carta Psicrométrica'!B$3:AO$49,MATCH(datos!F1456,'Carta Psicrométrica'!A$3:A$49,0),MATCH(datos!E1456,'Carta Psicrométrica'!B$2:AO$2,0))</f>
        <v>#N/A</v>
      </c>
      <c r="K1456" s="6">
        <f t="shared" si="194"/>
        <v>0</v>
      </c>
      <c r="S1456" s="23">
        <f t="shared" si="195"/>
        <v>0</v>
      </c>
      <c r="W1456" s="24" t="str">
        <f t="shared" si="190"/>
        <v>Calma</v>
      </c>
      <c r="Y1456" s="24" t="str">
        <f t="shared" si="191"/>
        <v>N/A</v>
      </c>
      <c r="AA1456" s="25">
        <f t="shared" si="192"/>
        <v>0</v>
      </c>
      <c r="AB1456" s="25">
        <f t="shared" si="193"/>
        <v>0</v>
      </c>
    </row>
    <row r="1457" spans="1:28">
      <c r="A1457" s="17">
        <v>43910</v>
      </c>
      <c r="B1457" s="18">
        <v>0.33333333333333298</v>
      </c>
      <c r="C1457" s="18">
        <v>0.625</v>
      </c>
      <c r="G1457" s="5" t="e">
        <f>INDEX('Carta Psicrométrica'!B$3:AO$49,MATCH(datos!F1457,'Carta Psicrométrica'!A$3:A$49,0),MATCH(datos!E1457,'Carta Psicrométrica'!B$2:AO$2,0))</f>
        <v>#N/A</v>
      </c>
      <c r="K1457" s="6">
        <f t="shared" si="194"/>
        <v>0</v>
      </c>
      <c r="S1457" s="23">
        <f t="shared" si="195"/>
        <v>0</v>
      </c>
      <c r="W1457" s="24" t="str">
        <f t="shared" si="190"/>
        <v>Calma</v>
      </c>
      <c r="Y1457" s="24" t="str">
        <f t="shared" si="191"/>
        <v>N/A</v>
      </c>
      <c r="AA1457" s="25">
        <f t="shared" si="192"/>
        <v>0</v>
      </c>
      <c r="AB1457" s="25">
        <f t="shared" si="193"/>
        <v>0</v>
      </c>
    </row>
    <row r="1458" spans="1:28">
      <c r="A1458" s="17">
        <v>43911</v>
      </c>
      <c r="B1458" s="18">
        <v>0.33333333333333298</v>
      </c>
      <c r="C1458" s="18">
        <v>0.625</v>
      </c>
      <c r="G1458" s="5" t="e">
        <f>INDEX('Carta Psicrométrica'!B$3:AO$49,MATCH(datos!F1458,'Carta Psicrométrica'!A$3:A$49,0),MATCH(datos!E1458,'Carta Psicrométrica'!B$2:AO$2,0))</f>
        <v>#N/A</v>
      </c>
      <c r="K1458" s="6">
        <f t="shared" si="194"/>
        <v>0</v>
      </c>
      <c r="S1458" s="23">
        <f t="shared" si="195"/>
        <v>0</v>
      </c>
      <c r="W1458" s="24" t="str">
        <f t="shared" si="190"/>
        <v>Calma</v>
      </c>
      <c r="Y1458" s="24" t="str">
        <f t="shared" si="191"/>
        <v>N/A</v>
      </c>
      <c r="AA1458" s="25">
        <f t="shared" si="192"/>
        <v>0</v>
      </c>
      <c r="AB1458" s="25">
        <f t="shared" si="193"/>
        <v>0</v>
      </c>
    </row>
    <row r="1459" spans="1:28">
      <c r="A1459" s="17">
        <v>43912</v>
      </c>
      <c r="B1459" s="18">
        <v>0.33333333333333298</v>
      </c>
      <c r="C1459" s="18">
        <v>0.625</v>
      </c>
      <c r="G1459" s="5" t="e">
        <f>INDEX('Carta Psicrométrica'!B$3:AO$49,MATCH(datos!F1459,'Carta Psicrométrica'!A$3:A$49,0),MATCH(datos!E1459,'Carta Psicrométrica'!B$2:AO$2,0))</f>
        <v>#N/A</v>
      </c>
      <c r="K1459" s="6">
        <f t="shared" si="194"/>
        <v>0</v>
      </c>
      <c r="S1459" s="23">
        <f t="shared" si="195"/>
        <v>0</v>
      </c>
      <c r="W1459" s="24" t="str">
        <f t="shared" si="190"/>
        <v>Calma</v>
      </c>
      <c r="Y1459" s="24" t="str">
        <f t="shared" si="191"/>
        <v>N/A</v>
      </c>
      <c r="AA1459" s="25">
        <f t="shared" si="192"/>
        <v>0</v>
      </c>
      <c r="AB1459" s="25">
        <f t="shared" si="193"/>
        <v>0</v>
      </c>
    </row>
    <row r="1460" spans="1:28">
      <c r="A1460" s="17">
        <v>43913</v>
      </c>
      <c r="B1460" s="18">
        <v>0.33333333333333298</v>
      </c>
      <c r="C1460" s="18">
        <v>0.625</v>
      </c>
      <c r="G1460" s="5" t="e">
        <f>INDEX('Carta Psicrométrica'!B$3:AO$49,MATCH(datos!F1460,'Carta Psicrométrica'!A$3:A$49,0),MATCH(datos!E1460,'Carta Psicrométrica'!B$2:AO$2,0))</f>
        <v>#N/A</v>
      </c>
      <c r="K1460" s="6">
        <f t="shared" si="194"/>
        <v>0</v>
      </c>
      <c r="S1460" s="23">
        <f t="shared" si="195"/>
        <v>0</v>
      </c>
      <c r="W1460" s="24" t="str">
        <f t="shared" si="190"/>
        <v>Calma</v>
      </c>
      <c r="Y1460" s="24" t="str">
        <f t="shared" si="191"/>
        <v>N/A</v>
      </c>
      <c r="AA1460" s="25">
        <f t="shared" si="192"/>
        <v>0</v>
      </c>
      <c r="AB1460" s="25">
        <f t="shared" si="193"/>
        <v>0</v>
      </c>
    </row>
    <row r="1461" spans="1:28">
      <c r="A1461" s="17">
        <v>43914</v>
      </c>
      <c r="B1461" s="18">
        <v>0.33333333333333298</v>
      </c>
      <c r="C1461" s="18">
        <v>0.625</v>
      </c>
      <c r="G1461" s="5" t="e">
        <f>INDEX('Carta Psicrométrica'!B$3:AO$49,MATCH(datos!F1461,'Carta Psicrométrica'!A$3:A$49,0),MATCH(datos!E1461,'Carta Psicrométrica'!B$2:AO$2,0))</f>
        <v>#N/A</v>
      </c>
      <c r="K1461" s="6">
        <f t="shared" si="194"/>
        <v>0</v>
      </c>
      <c r="S1461" s="23">
        <f t="shared" si="195"/>
        <v>0</v>
      </c>
      <c r="W1461" s="24" t="str">
        <f t="shared" ref="W1461:W1524" si="196">IF(V1461=0,"Calma",IF(V1461=1,"Ventolina",IF(V1461=2,"Brisa Suave",IF(V1461=3,"Brisa Leve",IF(V1461=4,"Brisa Moderada",IF(V1461=5,"Brisa Fresca",IF(V1461=6,"Brisa Fuerte",IF(V1461=7,"Viento Fuerte",IF(V1461=8,"Temporal",IF(V1461=9,"Temporal Fuerte",IF(V1461=10,"Temporal Violento",IF(V1461=11,"Temporal Muy Violento",IF(V1461=12,"Huracán","N/A")))))))))))))</f>
        <v>Calma</v>
      </c>
      <c r="Y1461" s="24" t="str">
        <f t="shared" ref="Y1461:Y1524" si="197">IF(X1461="N",0,IF(X1461="NNE",22.5,IF(X1461="NE",45,IF(X1461="ENE",67.5,IF(X1461="E",90,IF(X1461="ESE",112.5,IF(X1461="SE",135.5,IF(X1461="SSE",157.5,IF(X1461="S",180,IF(X1461="SSW",202.5,IF(X1461="SW",225,IF(X1461="WSW",247.5,IF(X1461="W",270,IF(X1461="WNW",292.5,IF(X1461="NW",315,IF(X1461="NNW",337.5,"N/A"))))))))))))))))</f>
        <v>N/A</v>
      </c>
      <c r="AA1461" s="25">
        <f t="shared" ref="AA1461:AA1524" si="198">AC1461*0.03937</f>
        <v>0</v>
      </c>
      <c r="AB1461" s="25">
        <f t="shared" ref="AB1461:AB1524" si="199">Z1461*25.4</f>
        <v>0</v>
      </c>
    </row>
    <row r="1462" spans="1:28">
      <c r="A1462" s="17">
        <v>43915</v>
      </c>
      <c r="B1462" s="18">
        <v>0.33333333333333298</v>
      </c>
      <c r="C1462" s="18">
        <v>0.625</v>
      </c>
      <c r="G1462" s="5" t="e">
        <f>INDEX('Carta Psicrométrica'!B$3:AO$49,MATCH(datos!F1462,'Carta Psicrométrica'!A$3:A$49,0),MATCH(datos!E1462,'Carta Psicrométrica'!B$2:AO$2,0))</f>
        <v>#N/A</v>
      </c>
      <c r="K1462" s="6">
        <f t="shared" si="194"/>
        <v>0</v>
      </c>
      <c r="S1462" s="23">
        <f t="shared" si="195"/>
        <v>0</v>
      </c>
      <c r="W1462" s="24" t="str">
        <f t="shared" si="196"/>
        <v>Calma</v>
      </c>
      <c r="Y1462" s="24" t="str">
        <f t="shared" si="197"/>
        <v>N/A</v>
      </c>
      <c r="AA1462" s="25">
        <f t="shared" si="198"/>
        <v>0</v>
      </c>
      <c r="AB1462" s="25">
        <f t="shared" si="199"/>
        <v>0</v>
      </c>
    </row>
    <row r="1463" spans="1:28">
      <c r="A1463" s="17">
        <v>43916</v>
      </c>
      <c r="B1463" s="18">
        <v>0.33333333333333298</v>
      </c>
      <c r="C1463" s="18">
        <v>0.625</v>
      </c>
      <c r="G1463" s="5" t="e">
        <f>INDEX('Carta Psicrométrica'!B$3:AO$49,MATCH(datos!F1463,'Carta Psicrométrica'!A$3:A$49,0),MATCH(datos!E1463,'Carta Psicrométrica'!B$2:AO$2,0))</f>
        <v>#N/A</v>
      </c>
      <c r="K1463" s="6">
        <f t="shared" si="194"/>
        <v>0</v>
      </c>
      <c r="S1463" s="23">
        <f t="shared" si="195"/>
        <v>0</v>
      </c>
      <c r="W1463" s="24" t="str">
        <f t="shared" si="196"/>
        <v>Calma</v>
      </c>
      <c r="Y1463" s="24" t="str">
        <f t="shared" si="197"/>
        <v>N/A</v>
      </c>
      <c r="AA1463" s="25">
        <f t="shared" si="198"/>
        <v>0</v>
      </c>
      <c r="AB1463" s="25">
        <f t="shared" si="199"/>
        <v>0</v>
      </c>
    </row>
    <row r="1464" spans="1:28">
      <c r="A1464" s="17">
        <v>43917</v>
      </c>
      <c r="B1464" s="18">
        <v>0.33333333333333298</v>
      </c>
      <c r="C1464" s="18">
        <v>0.625</v>
      </c>
      <c r="G1464" s="5" t="e">
        <f>INDEX('Carta Psicrométrica'!B$3:AO$49,MATCH(datos!F1464,'Carta Psicrométrica'!A$3:A$49,0),MATCH(datos!E1464,'Carta Psicrométrica'!B$2:AO$2,0))</f>
        <v>#N/A</v>
      </c>
      <c r="K1464" s="6">
        <f t="shared" si="194"/>
        <v>0</v>
      </c>
      <c r="S1464" s="23">
        <f t="shared" si="195"/>
        <v>0</v>
      </c>
      <c r="W1464" s="24" t="str">
        <f t="shared" si="196"/>
        <v>Calma</v>
      </c>
      <c r="Y1464" s="24" t="str">
        <f t="shared" si="197"/>
        <v>N/A</v>
      </c>
      <c r="AA1464" s="25">
        <f t="shared" si="198"/>
        <v>0</v>
      </c>
      <c r="AB1464" s="25">
        <f t="shared" si="199"/>
        <v>0</v>
      </c>
    </row>
    <row r="1465" spans="1:28">
      <c r="A1465" s="17">
        <v>43918</v>
      </c>
      <c r="B1465" s="18">
        <v>0.33333333333333298</v>
      </c>
      <c r="C1465" s="18">
        <v>0.625</v>
      </c>
      <c r="G1465" s="5" t="e">
        <f>INDEX('Carta Psicrométrica'!B$3:AO$49,MATCH(datos!F1465,'Carta Psicrométrica'!A$3:A$49,0),MATCH(datos!E1465,'Carta Psicrométrica'!B$2:AO$2,0))</f>
        <v>#N/A</v>
      </c>
      <c r="K1465" s="6">
        <f t="shared" si="194"/>
        <v>0</v>
      </c>
      <c r="S1465" s="23">
        <f t="shared" si="195"/>
        <v>0</v>
      </c>
      <c r="W1465" s="24" t="str">
        <f t="shared" si="196"/>
        <v>Calma</v>
      </c>
      <c r="Y1465" s="24" t="str">
        <f t="shared" si="197"/>
        <v>N/A</v>
      </c>
      <c r="AA1465" s="25">
        <f t="shared" si="198"/>
        <v>0</v>
      </c>
      <c r="AB1465" s="25">
        <f t="shared" si="199"/>
        <v>0</v>
      </c>
    </row>
    <row r="1466" spans="1:28">
      <c r="A1466" s="17">
        <v>43919</v>
      </c>
      <c r="B1466" s="18">
        <v>0.33333333333333298</v>
      </c>
      <c r="C1466" s="18">
        <v>0.625</v>
      </c>
      <c r="G1466" s="5" t="e">
        <f>INDEX('Carta Psicrométrica'!B$3:AO$49,MATCH(datos!F1466,'Carta Psicrométrica'!A$3:A$49,0),MATCH(datos!E1466,'Carta Psicrométrica'!B$2:AO$2,0))</f>
        <v>#N/A</v>
      </c>
      <c r="K1466" s="6">
        <f t="shared" si="194"/>
        <v>0</v>
      </c>
      <c r="S1466" s="23">
        <f t="shared" si="195"/>
        <v>0</v>
      </c>
      <c r="W1466" s="24" t="str">
        <f t="shared" si="196"/>
        <v>Calma</v>
      </c>
      <c r="Y1466" s="24" t="str">
        <f t="shared" si="197"/>
        <v>N/A</v>
      </c>
      <c r="AA1466" s="25">
        <f t="shared" si="198"/>
        <v>0</v>
      </c>
      <c r="AB1466" s="25">
        <f t="shared" si="199"/>
        <v>0</v>
      </c>
    </row>
    <row r="1467" spans="1:28">
      <c r="A1467" s="17">
        <v>43920</v>
      </c>
      <c r="B1467" s="18">
        <v>0.33333333333333298</v>
      </c>
      <c r="C1467" s="18">
        <v>0.625</v>
      </c>
      <c r="G1467" s="5" t="e">
        <f>INDEX('Carta Psicrométrica'!B$3:AO$49,MATCH(datos!F1467,'Carta Psicrométrica'!A$3:A$49,0),MATCH(datos!E1467,'Carta Psicrométrica'!B$2:AO$2,0))</f>
        <v>#N/A</v>
      </c>
      <c r="K1467" s="6">
        <f t="shared" si="194"/>
        <v>0</v>
      </c>
      <c r="S1467" s="23">
        <f t="shared" si="195"/>
        <v>0</v>
      </c>
      <c r="W1467" s="24" t="str">
        <f t="shared" si="196"/>
        <v>Calma</v>
      </c>
      <c r="Y1467" s="24" t="str">
        <f t="shared" si="197"/>
        <v>N/A</v>
      </c>
      <c r="AA1467" s="25">
        <f t="shared" si="198"/>
        <v>0</v>
      </c>
      <c r="AB1467" s="25">
        <f t="shared" si="199"/>
        <v>0</v>
      </c>
    </row>
    <row r="1468" spans="1:28">
      <c r="A1468" s="17">
        <v>43921</v>
      </c>
      <c r="B1468" s="18">
        <v>0.33333333333333298</v>
      </c>
      <c r="C1468" s="18">
        <v>0.625</v>
      </c>
      <c r="G1468" s="5" t="e">
        <f>INDEX('Carta Psicrométrica'!B$3:AO$49,MATCH(datos!F1468,'Carta Psicrométrica'!A$3:A$49,0),MATCH(datos!E1468,'Carta Psicrométrica'!B$2:AO$2,0))</f>
        <v>#N/A</v>
      </c>
      <c r="K1468" s="6">
        <f t="shared" ref="K1468:K1531" si="200">J1468*0.75</f>
        <v>0</v>
      </c>
      <c r="S1468" s="23">
        <f t="shared" si="195"/>
        <v>0</v>
      </c>
      <c r="W1468" s="24" t="str">
        <f t="shared" si="196"/>
        <v>Calma</v>
      </c>
      <c r="Y1468" s="24" t="str">
        <f t="shared" si="197"/>
        <v>N/A</v>
      </c>
      <c r="AA1468" s="25">
        <f t="shared" si="198"/>
        <v>0</v>
      </c>
      <c r="AB1468" s="25">
        <f t="shared" si="199"/>
        <v>0</v>
      </c>
    </row>
    <row r="1469" spans="1:28">
      <c r="A1469" s="17">
        <v>43922</v>
      </c>
      <c r="B1469" s="18">
        <v>0.33333333333333298</v>
      </c>
      <c r="C1469" s="18">
        <v>0.625</v>
      </c>
      <c r="G1469" s="5" t="e">
        <f>INDEX('Carta Psicrométrica'!B$3:AO$49,MATCH(datos!F1469,'Carta Psicrométrica'!A$3:A$49,0),MATCH(datos!E1469,'Carta Psicrométrica'!B$2:AO$2,0))</f>
        <v>#N/A</v>
      </c>
      <c r="K1469" s="6">
        <f t="shared" si="200"/>
        <v>0</v>
      </c>
      <c r="S1469" s="23">
        <f t="shared" si="195"/>
        <v>0</v>
      </c>
      <c r="W1469" s="24" t="str">
        <f t="shared" si="196"/>
        <v>Calma</v>
      </c>
      <c r="Y1469" s="24" t="str">
        <f t="shared" si="197"/>
        <v>N/A</v>
      </c>
      <c r="AA1469" s="25">
        <f t="shared" si="198"/>
        <v>0</v>
      </c>
      <c r="AB1469" s="25">
        <f t="shared" si="199"/>
        <v>0</v>
      </c>
    </row>
    <row r="1470" spans="1:28">
      <c r="A1470" s="17">
        <v>43923</v>
      </c>
      <c r="B1470" s="18">
        <v>0.33333333333333298</v>
      </c>
      <c r="C1470" s="18">
        <v>0.625</v>
      </c>
      <c r="G1470" s="5" t="e">
        <f>INDEX('Carta Psicrométrica'!B$3:AO$49,MATCH(datos!F1470,'Carta Psicrométrica'!A$3:A$49,0),MATCH(datos!E1470,'Carta Psicrométrica'!B$2:AO$2,0))</f>
        <v>#N/A</v>
      </c>
      <c r="K1470" s="6">
        <f t="shared" si="200"/>
        <v>0</v>
      </c>
      <c r="S1470" s="23">
        <f t="shared" si="195"/>
        <v>0</v>
      </c>
      <c r="W1470" s="24" t="str">
        <f t="shared" si="196"/>
        <v>Calma</v>
      </c>
      <c r="Y1470" s="24" t="str">
        <f t="shared" si="197"/>
        <v>N/A</v>
      </c>
      <c r="AA1470" s="25">
        <f t="shared" si="198"/>
        <v>0</v>
      </c>
      <c r="AB1470" s="25">
        <f t="shared" si="199"/>
        <v>0</v>
      </c>
    </row>
    <row r="1471" spans="1:28">
      <c r="A1471" s="17">
        <v>43924</v>
      </c>
      <c r="B1471" s="18">
        <v>0.33333333333333298</v>
      </c>
      <c r="C1471" s="18">
        <v>0.625</v>
      </c>
      <c r="G1471" s="5" t="e">
        <f>INDEX('Carta Psicrométrica'!B$3:AO$49,MATCH(datos!F1471,'Carta Psicrométrica'!A$3:A$49,0),MATCH(datos!E1471,'Carta Psicrométrica'!B$2:AO$2,0))</f>
        <v>#N/A</v>
      </c>
      <c r="K1471" s="6">
        <f t="shared" si="200"/>
        <v>0</v>
      </c>
      <c r="S1471" s="23">
        <f t="shared" si="195"/>
        <v>0</v>
      </c>
      <c r="W1471" s="24" t="str">
        <f t="shared" si="196"/>
        <v>Calma</v>
      </c>
      <c r="Y1471" s="24" t="str">
        <f t="shared" si="197"/>
        <v>N/A</v>
      </c>
      <c r="AA1471" s="25">
        <f t="shared" si="198"/>
        <v>0</v>
      </c>
      <c r="AB1471" s="25">
        <f t="shared" si="199"/>
        <v>0</v>
      </c>
    </row>
    <row r="1472" spans="1:28">
      <c r="A1472" s="17">
        <v>43925</v>
      </c>
      <c r="B1472" s="18">
        <v>0.33333333333333298</v>
      </c>
      <c r="C1472" s="18">
        <v>0.625</v>
      </c>
      <c r="G1472" s="5" t="e">
        <f>INDEX('Carta Psicrométrica'!B$3:AO$49,MATCH(datos!F1472,'Carta Psicrométrica'!A$3:A$49,0),MATCH(datos!E1472,'Carta Psicrométrica'!B$2:AO$2,0))</f>
        <v>#N/A</v>
      </c>
      <c r="K1472" s="6">
        <f t="shared" si="200"/>
        <v>0</v>
      </c>
      <c r="S1472" s="23">
        <f t="shared" si="195"/>
        <v>0</v>
      </c>
      <c r="W1472" s="24" t="str">
        <f t="shared" si="196"/>
        <v>Calma</v>
      </c>
      <c r="Y1472" s="24" t="str">
        <f t="shared" si="197"/>
        <v>N/A</v>
      </c>
      <c r="AA1472" s="25">
        <f t="shared" si="198"/>
        <v>0</v>
      </c>
      <c r="AB1472" s="25">
        <f t="shared" si="199"/>
        <v>0</v>
      </c>
    </row>
    <row r="1473" spans="1:28">
      <c r="A1473" s="17">
        <v>43926</v>
      </c>
      <c r="B1473" s="18">
        <v>0.33333333333333298</v>
      </c>
      <c r="C1473" s="18">
        <v>0.625</v>
      </c>
      <c r="G1473" s="5" t="e">
        <f>INDEX('Carta Psicrométrica'!B$3:AO$49,MATCH(datos!F1473,'Carta Psicrométrica'!A$3:A$49,0),MATCH(datos!E1473,'Carta Psicrométrica'!B$2:AO$2,0))</f>
        <v>#N/A</v>
      </c>
      <c r="K1473" s="6">
        <f t="shared" si="200"/>
        <v>0</v>
      </c>
      <c r="S1473" s="23">
        <f t="shared" si="195"/>
        <v>0</v>
      </c>
      <c r="W1473" s="24" t="str">
        <f t="shared" si="196"/>
        <v>Calma</v>
      </c>
      <c r="Y1473" s="24" t="str">
        <f t="shared" si="197"/>
        <v>N/A</v>
      </c>
      <c r="AA1473" s="25">
        <f t="shared" si="198"/>
        <v>0</v>
      </c>
      <c r="AB1473" s="25">
        <f t="shared" si="199"/>
        <v>0</v>
      </c>
    </row>
    <row r="1474" spans="1:28">
      <c r="A1474" s="17">
        <v>43927</v>
      </c>
      <c r="B1474" s="18">
        <v>0.33333333333333298</v>
      </c>
      <c r="C1474" s="18">
        <v>0.625</v>
      </c>
      <c r="G1474" s="5" t="e">
        <f>INDEX('Carta Psicrométrica'!B$3:AO$49,MATCH(datos!F1474,'Carta Psicrométrica'!A$3:A$49,0),MATCH(datos!E1474,'Carta Psicrométrica'!B$2:AO$2,0))</f>
        <v>#N/A</v>
      </c>
      <c r="K1474" s="6">
        <f t="shared" si="200"/>
        <v>0</v>
      </c>
      <c r="S1474" s="23">
        <f t="shared" si="195"/>
        <v>0</v>
      </c>
      <c r="W1474" s="24" t="str">
        <f t="shared" si="196"/>
        <v>Calma</v>
      </c>
      <c r="Y1474" s="24" t="str">
        <f t="shared" si="197"/>
        <v>N/A</v>
      </c>
      <c r="AA1474" s="25">
        <f t="shared" si="198"/>
        <v>0</v>
      </c>
      <c r="AB1474" s="25">
        <f t="shared" si="199"/>
        <v>0</v>
      </c>
    </row>
    <row r="1475" spans="1:28">
      <c r="A1475" s="17">
        <v>43928</v>
      </c>
      <c r="B1475" s="18">
        <v>0.33333333333333298</v>
      </c>
      <c r="C1475" s="18">
        <v>0.625</v>
      </c>
      <c r="G1475" s="5" t="e">
        <f>INDEX('Carta Psicrométrica'!B$3:AO$49,MATCH(datos!F1475,'Carta Psicrométrica'!A$3:A$49,0),MATCH(datos!E1475,'Carta Psicrométrica'!B$2:AO$2,0))</f>
        <v>#N/A</v>
      </c>
      <c r="K1475" s="6">
        <f t="shared" si="200"/>
        <v>0</v>
      </c>
      <c r="S1475" s="23">
        <f t="shared" si="195"/>
        <v>0</v>
      </c>
      <c r="W1475" s="24" t="str">
        <f t="shared" si="196"/>
        <v>Calma</v>
      </c>
      <c r="Y1475" s="24" t="str">
        <f t="shared" si="197"/>
        <v>N/A</v>
      </c>
      <c r="AA1475" s="25">
        <f t="shared" si="198"/>
        <v>0</v>
      </c>
      <c r="AB1475" s="25">
        <f t="shared" si="199"/>
        <v>0</v>
      </c>
    </row>
    <row r="1476" spans="1:28">
      <c r="A1476" s="17">
        <v>43929</v>
      </c>
      <c r="B1476" s="18">
        <v>0.33333333333333298</v>
      </c>
      <c r="C1476" s="18">
        <v>0.625</v>
      </c>
      <c r="G1476" s="5" t="e">
        <f>INDEX('Carta Psicrométrica'!B$3:AO$49,MATCH(datos!F1476,'Carta Psicrométrica'!A$3:A$49,0),MATCH(datos!E1476,'Carta Psicrométrica'!B$2:AO$2,0))</f>
        <v>#N/A</v>
      </c>
      <c r="K1476" s="6">
        <f t="shared" si="200"/>
        <v>0</v>
      </c>
      <c r="S1476" s="23">
        <f t="shared" si="195"/>
        <v>0</v>
      </c>
      <c r="W1476" s="24" t="str">
        <f t="shared" si="196"/>
        <v>Calma</v>
      </c>
      <c r="Y1476" s="24" t="str">
        <f t="shared" si="197"/>
        <v>N/A</v>
      </c>
      <c r="AA1476" s="25">
        <f t="shared" si="198"/>
        <v>0</v>
      </c>
      <c r="AB1476" s="25">
        <f t="shared" si="199"/>
        <v>0</v>
      </c>
    </row>
    <row r="1477" spans="1:28">
      <c r="A1477" s="17">
        <v>43930</v>
      </c>
      <c r="B1477" s="18">
        <v>0.33333333333333298</v>
      </c>
      <c r="C1477" s="18">
        <v>0.625</v>
      </c>
      <c r="G1477" s="5" t="e">
        <f>INDEX('Carta Psicrométrica'!B$3:AO$49,MATCH(datos!F1477,'Carta Psicrométrica'!A$3:A$49,0),MATCH(datos!E1477,'Carta Psicrométrica'!B$2:AO$2,0))</f>
        <v>#N/A</v>
      </c>
      <c r="K1477" s="6">
        <f t="shared" si="200"/>
        <v>0</v>
      </c>
      <c r="S1477" s="23">
        <f t="shared" si="195"/>
        <v>0</v>
      </c>
      <c r="W1477" s="24" t="str">
        <f t="shared" si="196"/>
        <v>Calma</v>
      </c>
      <c r="Y1477" s="24" t="str">
        <f t="shared" si="197"/>
        <v>N/A</v>
      </c>
      <c r="AA1477" s="25">
        <f t="shared" si="198"/>
        <v>0</v>
      </c>
      <c r="AB1477" s="25">
        <f t="shared" si="199"/>
        <v>0</v>
      </c>
    </row>
    <row r="1478" spans="1:28">
      <c r="A1478" s="17">
        <v>43931</v>
      </c>
      <c r="B1478" s="18">
        <v>0.33333333333333298</v>
      </c>
      <c r="C1478" s="18">
        <v>0.625</v>
      </c>
      <c r="G1478" s="5" t="e">
        <f>INDEX('Carta Psicrométrica'!B$3:AO$49,MATCH(datos!F1478,'Carta Psicrométrica'!A$3:A$49,0),MATCH(datos!E1478,'Carta Psicrométrica'!B$2:AO$2,0))</f>
        <v>#N/A</v>
      </c>
      <c r="K1478" s="6">
        <f t="shared" si="200"/>
        <v>0</v>
      </c>
      <c r="S1478" s="23">
        <f t="shared" si="195"/>
        <v>0</v>
      </c>
      <c r="W1478" s="24" t="str">
        <f t="shared" si="196"/>
        <v>Calma</v>
      </c>
      <c r="Y1478" s="24" t="str">
        <f t="shared" si="197"/>
        <v>N/A</v>
      </c>
      <c r="AA1478" s="25">
        <f t="shared" si="198"/>
        <v>0</v>
      </c>
      <c r="AB1478" s="25">
        <f t="shared" si="199"/>
        <v>0</v>
      </c>
    </row>
    <row r="1479" spans="1:28">
      <c r="A1479" s="17">
        <v>43932</v>
      </c>
      <c r="B1479" s="18">
        <v>0.33333333333333298</v>
      </c>
      <c r="C1479" s="18">
        <v>0.625</v>
      </c>
      <c r="G1479" s="5" t="e">
        <f>INDEX('Carta Psicrométrica'!B$3:AO$49,MATCH(datos!F1479,'Carta Psicrométrica'!A$3:A$49,0),MATCH(datos!E1479,'Carta Psicrométrica'!B$2:AO$2,0))</f>
        <v>#N/A</v>
      </c>
      <c r="K1479" s="6">
        <f t="shared" si="200"/>
        <v>0</v>
      </c>
      <c r="S1479" s="23">
        <f t="shared" si="195"/>
        <v>0</v>
      </c>
      <c r="W1479" s="24" t="str">
        <f t="shared" si="196"/>
        <v>Calma</v>
      </c>
      <c r="Y1479" s="24" t="str">
        <f t="shared" si="197"/>
        <v>N/A</v>
      </c>
      <c r="AA1479" s="25">
        <f t="shared" si="198"/>
        <v>0</v>
      </c>
      <c r="AB1479" s="25">
        <f t="shared" si="199"/>
        <v>0</v>
      </c>
    </row>
    <row r="1480" spans="1:28">
      <c r="A1480" s="17">
        <v>43933</v>
      </c>
      <c r="B1480" s="18">
        <v>0.33333333333333298</v>
      </c>
      <c r="C1480" s="18">
        <v>0.625</v>
      </c>
      <c r="G1480" s="5" t="e">
        <f>INDEX('Carta Psicrométrica'!B$3:AO$49,MATCH(datos!F1480,'Carta Psicrométrica'!A$3:A$49,0),MATCH(datos!E1480,'Carta Psicrométrica'!B$2:AO$2,0))</f>
        <v>#N/A</v>
      </c>
      <c r="K1480" s="6">
        <f t="shared" si="200"/>
        <v>0</v>
      </c>
      <c r="S1480" s="23">
        <f t="shared" si="195"/>
        <v>0</v>
      </c>
      <c r="W1480" s="24" t="str">
        <f t="shared" si="196"/>
        <v>Calma</v>
      </c>
      <c r="Y1480" s="24" t="str">
        <f t="shared" si="197"/>
        <v>N/A</v>
      </c>
      <c r="AA1480" s="25">
        <f t="shared" si="198"/>
        <v>0</v>
      </c>
      <c r="AB1480" s="25">
        <f t="shared" si="199"/>
        <v>0</v>
      </c>
    </row>
    <row r="1481" spans="1:28">
      <c r="A1481" s="17">
        <v>43934</v>
      </c>
      <c r="B1481" s="18">
        <v>0.33333333333333298</v>
      </c>
      <c r="C1481" s="18">
        <v>0.625</v>
      </c>
      <c r="G1481" s="5" t="e">
        <f>INDEX('Carta Psicrométrica'!B$3:AO$49,MATCH(datos!F1481,'Carta Psicrométrica'!A$3:A$49,0),MATCH(datos!E1481,'Carta Psicrométrica'!B$2:AO$2,0))</f>
        <v>#N/A</v>
      </c>
      <c r="K1481" s="6">
        <f t="shared" si="200"/>
        <v>0</v>
      </c>
      <c r="S1481" s="23">
        <f t="shared" si="195"/>
        <v>0</v>
      </c>
      <c r="W1481" s="24" t="str">
        <f t="shared" si="196"/>
        <v>Calma</v>
      </c>
      <c r="Y1481" s="24" t="str">
        <f t="shared" si="197"/>
        <v>N/A</v>
      </c>
      <c r="AA1481" s="25">
        <f t="shared" si="198"/>
        <v>0</v>
      </c>
      <c r="AB1481" s="25">
        <f t="shared" si="199"/>
        <v>0</v>
      </c>
    </row>
    <row r="1482" spans="1:28">
      <c r="A1482" s="17">
        <v>43935</v>
      </c>
      <c r="B1482" s="18">
        <v>0.33333333333333298</v>
      </c>
      <c r="C1482" s="18">
        <v>0.625</v>
      </c>
      <c r="G1482" s="5" t="e">
        <f>INDEX('Carta Psicrométrica'!B$3:AO$49,MATCH(datos!F1482,'Carta Psicrométrica'!A$3:A$49,0),MATCH(datos!E1482,'Carta Psicrométrica'!B$2:AO$2,0))</f>
        <v>#N/A</v>
      </c>
      <c r="K1482" s="6">
        <f t="shared" si="200"/>
        <v>0</v>
      </c>
      <c r="S1482" s="23">
        <f t="shared" si="195"/>
        <v>0</v>
      </c>
      <c r="W1482" s="24" t="str">
        <f t="shared" si="196"/>
        <v>Calma</v>
      </c>
      <c r="Y1482" s="24" t="str">
        <f t="shared" si="197"/>
        <v>N/A</v>
      </c>
      <c r="AA1482" s="25">
        <f t="shared" si="198"/>
        <v>0</v>
      </c>
      <c r="AB1482" s="25">
        <f t="shared" si="199"/>
        <v>0</v>
      </c>
    </row>
    <row r="1483" spans="1:28">
      <c r="A1483" s="17">
        <v>43936</v>
      </c>
      <c r="B1483" s="18">
        <v>0.33333333333333298</v>
      </c>
      <c r="C1483" s="18">
        <v>0.625</v>
      </c>
      <c r="G1483" s="5" t="e">
        <f>INDEX('Carta Psicrométrica'!B$3:AO$49,MATCH(datos!F1483,'Carta Psicrométrica'!A$3:A$49,0),MATCH(datos!E1483,'Carta Psicrométrica'!B$2:AO$2,0))</f>
        <v>#N/A</v>
      </c>
      <c r="K1483" s="6">
        <f t="shared" si="200"/>
        <v>0</v>
      </c>
      <c r="S1483" s="23">
        <f t="shared" si="195"/>
        <v>0</v>
      </c>
      <c r="W1483" s="24" t="str">
        <f t="shared" si="196"/>
        <v>Calma</v>
      </c>
      <c r="Y1483" s="24" t="str">
        <f t="shared" si="197"/>
        <v>N/A</v>
      </c>
      <c r="AA1483" s="25">
        <f t="shared" si="198"/>
        <v>0</v>
      </c>
      <c r="AB1483" s="25">
        <f t="shared" si="199"/>
        <v>0</v>
      </c>
    </row>
    <row r="1484" spans="1:28">
      <c r="A1484" s="17">
        <v>43937</v>
      </c>
      <c r="B1484" s="18">
        <v>0.33333333333333298</v>
      </c>
      <c r="C1484" s="18">
        <v>0.625</v>
      </c>
      <c r="G1484" s="5" t="e">
        <f>INDEX('Carta Psicrométrica'!B$3:AO$49,MATCH(datos!F1484,'Carta Psicrométrica'!A$3:A$49,0),MATCH(datos!E1484,'Carta Psicrométrica'!B$2:AO$2,0))</f>
        <v>#N/A</v>
      </c>
      <c r="K1484" s="6">
        <f t="shared" si="200"/>
        <v>0</v>
      </c>
      <c r="S1484" s="23">
        <f t="shared" si="195"/>
        <v>0</v>
      </c>
      <c r="W1484" s="24" t="str">
        <f t="shared" si="196"/>
        <v>Calma</v>
      </c>
      <c r="Y1484" s="24" t="str">
        <f t="shared" si="197"/>
        <v>N/A</v>
      </c>
      <c r="AA1484" s="25">
        <f t="shared" si="198"/>
        <v>0</v>
      </c>
      <c r="AB1484" s="25">
        <f t="shared" si="199"/>
        <v>0</v>
      </c>
    </row>
    <row r="1485" spans="1:28">
      <c r="A1485" s="17">
        <v>43938</v>
      </c>
      <c r="B1485" s="18">
        <v>0.33333333333333298</v>
      </c>
      <c r="C1485" s="18">
        <v>0.625</v>
      </c>
      <c r="G1485" s="5" t="e">
        <f>INDEX('Carta Psicrométrica'!B$3:AO$49,MATCH(datos!F1485,'Carta Psicrométrica'!A$3:A$49,0),MATCH(datos!E1485,'Carta Psicrométrica'!B$2:AO$2,0))</f>
        <v>#N/A</v>
      </c>
      <c r="K1485" s="6">
        <f t="shared" si="200"/>
        <v>0</v>
      </c>
      <c r="S1485" s="23">
        <f t="shared" si="195"/>
        <v>0</v>
      </c>
      <c r="W1485" s="24" t="str">
        <f t="shared" si="196"/>
        <v>Calma</v>
      </c>
      <c r="Y1485" s="24" t="str">
        <f t="shared" si="197"/>
        <v>N/A</v>
      </c>
      <c r="AA1485" s="25">
        <f t="shared" si="198"/>
        <v>0</v>
      </c>
      <c r="AB1485" s="25">
        <f t="shared" si="199"/>
        <v>0</v>
      </c>
    </row>
    <row r="1486" spans="1:28">
      <c r="A1486" s="17">
        <v>43939</v>
      </c>
      <c r="B1486" s="18">
        <v>0.33333333333333298</v>
      </c>
      <c r="C1486" s="18">
        <v>0.625</v>
      </c>
      <c r="G1486" s="5" t="e">
        <f>INDEX('Carta Psicrométrica'!B$3:AO$49,MATCH(datos!F1486,'Carta Psicrométrica'!A$3:A$49,0),MATCH(datos!E1486,'Carta Psicrométrica'!B$2:AO$2,0))</f>
        <v>#N/A</v>
      </c>
      <c r="K1486" s="6">
        <f t="shared" si="200"/>
        <v>0</v>
      </c>
      <c r="S1486" s="23">
        <f t="shared" si="195"/>
        <v>0</v>
      </c>
      <c r="W1486" s="24" t="str">
        <f t="shared" si="196"/>
        <v>Calma</v>
      </c>
      <c r="Y1486" s="24" t="str">
        <f t="shared" si="197"/>
        <v>N/A</v>
      </c>
      <c r="AA1486" s="25">
        <f t="shared" si="198"/>
        <v>0</v>
      </c>
      <c r="AB1486" s="25">
        <f t="shared" si="199"/>
        <v>0</v>
      </c>
    </row>
    <row r="1487" spans="1:28">
      <c r="A1487" s="17">
        <v>43940</v>
      </c>
      <c r="B1487" s="18">
        <v>0.33333333333333298</v>
      </c>
      <c r="C1487" s="18">
        <v>0.625</v>
      </c>
      <c r="G1487" s="5" t="e">
        <f>INDEX('Carta Psicrométrica'!B$3:AO$49,MATCH(datos!F1487,'Carta Psicrométrica'!A$3:A$49,0),MATCH(datos!E1487,'Carta Psicrométrica'!B$2:AO$2,0))</f>
        <v>#N/A</v>
      </c>
      <c r="K1487" s="6">
        <f t="shared" si="200"/>
        <v>0</v>
      </c>
      <c r="S1487" s="23">
        <f t="shared" si="195"/>
        <v>0</v>
      </c>
      <c r="W1487" s="24" t="str">
        <f t="shared" si="196"/>
        <v>Calma</v>
      </c>
      <c r="Y1487" s="24" t="str">
        <f t="shared" si="197"/>
        <v>N/A</v>
      </c>
      <c r="AA1487" s="25">
        <f t="shared" si="198"/>
        <v>0</v>
      </c>
      <c r="AB1487" s="25">
        <f t="shared" si="199"/>
        <v>0</v>
      </c>
    </row>
    <row r="1488" spans="1:28">
      <c r="A1488" s="17">
        <v>43941</v>
      </c>
      <c r="B1488" s="18">
        <v>0.33333333333333298</v>
      </c>
      <c r="C1488" s="18">
        <v>0.625</v>
      </c>
      <c r="G1488" s="5" t="e">
        <f>INDEX('Carta Psicrométrica'!B$3:AO$49,MATCH(datos!F1488,'Carta Psicrométrica'!A$3:A$49,0),MATCH(datos!E1488,'Carta Psicrométrica'!B$2:AO$2,0))</f>
        <v>#N/A</v>
      </c>
      <c r="K1488" s="6">
        <f t="shared" si="200"/>
        <v>0</v>
      </c>
      <c r="S1488" s="23">
        <f t="shared" si="195"/>
        <v>0</v>
      </c>
      <c r="W1488" s="24" t="str">
        <f t="shared" si="196"/>
        <v>Calma</v>
      </c>
      <c r="Y1488" s="24" t="str">
        <f t="shared" si="197"/>
        <v>N/A</v>
      </c>
      <c r="AA1488" s="25">
        <f t="shared" si="198"/>
        <v>0</v>
      </c>
      <c r="AB1488" s="25">
        <f t="shared" si="199"/>
        <v>0</v>
      </c>
    </row>
    <row r="1489" spans="1:28">
      <c r="A1489" s="17">
        <v>43942</v>
      </c>
      <c r="B1489" s="18">
        <v>0.33333333333333298</v>
      </c>
      <c r="C1489" s="18">
        <v>0.625</v>
      </c>
      <c r="G1489" s="5" t="e">
        <f>INDEX('Carta Psicrométrica'!B$3:AO$49,MATCH(datos!F1489,'Carta Psicrométrica'!A$3:A$49,0),MATCH(datos!E1489,'Carta Psicrométrica'!B$2:AO$2,0))</f>
        <v>#N/A</v>
      </c>
      <c r="K1489" s="6">
        <f t="shared" si="200"/>
        <v>0</v>
      </c>
      <c r="S1489" s="23">
        <f t="shared" si="195"/>
        <v>0</v>
      </c>
      <c r="W1489" s="24" t="str">
        <f t="shared" si="196"/>
        <v>Calma</v>
      </c>
      <c r="Y1489" s="24" t="str">
        <f t="shared" si="197"/>
        <v>N/A</v>
      </c>
      <c r="AA1489" s="25">
        <f t="shared" si="198"/>
        <v>0</v>
      </c>
      <c r="AB1489" s="25">
        <f t="shared" si="199"/>
        <v>0</v>
      </c>
    </row>
    <row r="1490" spans="1:28">
      <c r="A1490" s="17">
        <v>43943</v>
      </c>
      <c r="B1490" s="18">
        <v>0.33333333333333298</v>
      </c>
      <c r="C1490" s="18">
        <v>0.625</v>
      </c>
      <c r="G1490" s="5" t="e">
        <f>INDEX('Carta Psicrométrica'!B$3:AO$49,MATCH(datos!F1490,'Carta Psicrométrica'!A$3:A$49,0),MATCH(datos!E1490,'Carta Psicrométrica'!B$2:AO$2,0))</f>
        <v>#N/A</v>
      </c>
      <c r="K1490" s="6">
        <f t="shared" si="200"/>
        <v>0</v>
      </c>
      <c r="S1490" s="23">
        <f t="shared" si="195"/>
        <v>0</v>
      </c>
      <c r="W1490" s="24" t="str">
        <f t="shared" si="196"/>
        <v>Calma</v>
      </c>
      <c r="Y1490" s="24" t="str">
        <f t="shared" si="197"/>
        <v>N/A</v>
      </c>
      <c r="AA1490" s="25">
        <f t="shared" si="198"/>
        <v>0</v>
      </c>
      <c r="AB1490" s="25">
        <f t="shared" si="199"/>
        <v>0</v>
      </c>
    </row>
    <row r="1491" spans="1:28">
      <c r="A1491" s="17">
        <v>43944</v>
      </c>
      <c r="B1491" s="18">
        <v>0.33333333333333298</v>
      </c>
      <c r="C1491" s="18">
        <v>0.625</v>
      </c>
      <c r="G1491" s="5" t="e">
        <f>INDEX('Carta Psicrométrica'!B$3:AO$49,MATCH(datos!F1491,'Carta Psicrométrica'!A$3:A$49,0),MATCH(datos!E1491,'Carta Psicrométrica'!B$2:AO$2,0))</f>
        <v>#N/A</v>
      </c>
      <c r="K1491" s="6">
        <f t="shared" si="200"/>
        <v>0</v>
      </c>
      <c r="S1491" s="23">
        <f t="shared" si="195"/>
        <v>0</v>
      </c>
      <c r="W1491" s="24" t="str">
        <f t="shared" si="196"/>
        <v>Calma</v>
      </c>
      <c r="Y1491" s="24" t="str">
        <f t="shared" si="197"/>
        <v>N/A</v>
      </c>
      <c r="AA1491" s="25">
        <f t="shared" si="198"/>
        <v>0</v>
      </c>
      <c r="AB1491" s="25">
        <f t="shared" si="199"/>
        <v>0</v>
      </c>
    </row>
    <row r="1492" spans="1:28">
      <c r="A1492" s="17">
        <v>43945</v>
      </c>
      <c r="B1492" s="18">
        <v>0.33333333333333298</v>
      </c>
      <c r="C1492" s="18">
        <v>0.625</v>
      </c>
      <c r="G1492" s="5" t="e">
        <f>INDEX('Carta Psicrométrica'!B$3:AO$49,MATCH(datos!F1492,'Carta Psicrométrica'!A$3:A$49,0),MATCH(datos!E1492,'Carta Psicrométrica'!B$2:AO$2,0))</f>
        <v>#N/A</v>
      </c>
      <c r="K1492" s="6">
        <f t="shared" si="200"/>
        <v>0</v>
      </c>
      <c r="S1492" s="23">
        <f t="shared" si="195"/>
        <v>0</v>
      </c>
      <c r="W1492" s="24" t="str">
        <f t="shared" si="196"/>
        <v>Calma</v>
      </c>
      <c r="Y1492" s="24" t="str">
        <f t="shared" si="197"/>
        <v>N/A</v>
      </c>
      <c r="AA1492" s="25">
        <f t="shared" si="198"/>
        <v>0</v>
      </c>
      <c r="AB1492" s="25">
        <f t="shared" si="199"/>
        <v>0</v>
      </c>
    </row>
    <row r="1493" spans="1:28">
      <c r="A1493" s="17">
        <v>43946</v>
      </c>
      <c r="B1493" s="18">
        <v>0.33333333333333298</v>
      </c>
      <c r="C1493" s="18">
        <v>0.625</v>
      </c>
      <c r="G1493" s="5" t="e">
        <f>INDEX('Carta Psicrométrica'!B$3:AO$49,MATCH(datos!F1493,'Carta Psicrométrica'!A$3:A$49,0),MATCH(datos!E1493,'Carta Psicrométrica'!B$2:AO$2,0))</f>
        <v>#N/A</v>
      </c>
      <c r="K1493" s="6">
        <f t="shared" si="200"/>
        <v>0</v>
      </c>
      <c r="S1493" s="23">
        <f t="shared" si="195"/>
        <v>0</v>
      </c>
      <c r="W1493" s="24" t="str">
        <f t="shared" si="196"/>
        <v>Calma</v>
      </c>
      <c r="Y1493" s="24" t="str">
        <f t="shared" si="197"/>
        <v>N/A</v>
      </c>
      <c r="AA1493" s="25">
        <f t="shared" si="198"/>
        <v>0</v>
      </c>
      <c r="AB1493" s="25">
        <f t="shared" si="199"/>
        <v>0</v>
      </c>
    </row>
    <row r="1494" spans="1:28">
      <c r="A1494" s="17">
        <v>43947</v>
      </c>
      <c r="B1494" s="18">
        <v>0.33333333333333298</v>
      </c>
      <c r="C1494" s="18">
        <v>0.625</v>
      </c>
      <c r="G1494" s="5" t="e">
        <f>INDEX('Carta Psicrométrica'!B$3:AO$49,MATCH(datos!F1494,'Carta Psicrométrica'!A$3:A$49,0),MATCH(datos!E1494,'Carta Psicrométrica'!B$2:AO$2,0))</f>
        <v>#N/A</v>
      </c>
      <c r="K1494" s="6">
        <f t="shared" si="200"/>
        <v>0</v>
      </c>
      <c r="S1494" s="23">
        <f t="shared" si="195"/>
        <v>0</v>
      </c>
      <c r="W1494" s="24" t="str">
        <f t="shared" si="196"/>
        <v>Calma</v>
      </c>
      <c r="Y1494" s="24" t="str">
        <f t="shared" si="197"/>
        <v>N/A</v>
      </c>
      <c r="AA1494" s="25">
        <f t="shared" si="198"/>
        <v>0</v>
      </c>
      <c r="AB1494" s="25">
        <f t="shared" si="199"/>
        <v>0</v>
      </c>
    </row>
    <row r="1495" spans="1:28">
      <c r="A1495" s="17">
        <v>43948</v>
      </c>
      <c r="B1495" s="18">
        <v>0.33333333333333298</v>
      </c>
      <c r="C1495" s="18">
        <v>0.625</v>
      </c>
      <c r="G1495" s="5" t="e">
        <f>INDEX('Carta Psicrométrica'!B$3:AO$49,MATCH(datos!F1495,'Carta Psicrométrica'!A$3:A$49,0),MATCH(datos!E1495,'Carta Psicrométrica'!B$2:AO$2,0))</f>
        <v>#N/A</v>
      </c>
      <c r="K1495" s="6">
        <f t="shared" si="200"/>
        <v>0</v>
      </c>
      <c r="S1495" s="23">
        <f t="shared" si="195"/>
        <v>0</v>
      </c>
      <c r="W1495" s="24" t="str">
        <f t="shared" si="196"/>
        <v>Calma</v>
      </c>
      <c r="Y1495" s="24" t="str">
        <f t="shared" si="197"/>
        <v>N/A</v>
      </c>
      <c r="AA1495" s="25">
        <f t="shared" si="198"/>
        <v>0</v>
      </c>
      <c r="AB1495" s="25">
        <f t="shared" si="199"/>
        <v>0</v>
      </c>
    </row>
    <row r="1496" spans="1:28">
      <c r="A1496" s="17">
        <v>43949</v>
      </c>
      <c r="B1496" s="18">
        <v>0.33333333333333298</v>
      </c>
      <c r="C1496" s="18">
        <v>0.625</v>
      </c>
      <c r="G1496" s="5" t="e">
        <f>INDEX('Carta Psicrométrica'!B$3:AO$49,MATCH(datos!F1496,'Carta Psicrométrica'!A$3:A$49,0),MATCH(datos!E1496,'Carta Psicrométrica'!B$2:AO$2,0))</f>
        <v>#N/A</v>
      </c>
      <c r="K1496" s="6">
        <f t="shared" si="200"/>
        <v>0</v>
      </c>
      <c r="S1496" s="23">
        <f t="shared" si="195"/>
        <v>0</v>
      </c>
      <c r="W1496" s="24" t="str">
        <f t="shared" si="196"/>
        <v>Calma</v>
      </c>
      <c r="Y1496" s="24" t="str">
        <f t="shared" si="197"/>
        <v>N/A</v>
      </c>
      <c r="AA1496" s="25">
        <f t="shared" si="198"/>
        <v>0</v>
      </c>
      <c r="AB1496" s="25">
        <f t="shared" si="199"/>
        <v>0</v>
      </c>
    </row>
    <row r="1497" spans="1:28">
      <c r="A1497" s="17">
        <v>43950</v>
      </c>
      <c r="B1497" s="18">
        <v>0.33333333333333298</v>
      </c>
      <c r="C1497" s="18">
        <v>0.625</v>
      </c>
      <c r="G1497" s="5" t="e">
        <f>INDEX('Carta Psicrométrica'!B$3:AO$49,MATCH(datos!F1497,'Carta Psicrométrica'!A$3:A$49,0),MATCH(datos!E1497,'Carta Psicrométrica'!B$2:AO$2,0))</f>
        <v>#N/A</v>
      </c>
      <c r="K1497" s="6">
        <f t="shared" si="200"/>
        <v>0</v>
      </c>
      <c r="S1497" s="23">
        <f t="shared" si="195"/>
        <v>0</v>
      </c>
      <c r="W1497" s="24" t="str">
        <f t="shared" si="196"/>
        <v>Calma</v>
      </c>
      <c r="Y1497" s="24" t="str">
        <f t="shared" si="197"/>
        <v>N/A</v>
      </c>
      <c r="AA1497" s="25">
        <f t="shared" si="198"/>
        <v>0</v>
      </c>
      <c r="AB1497" s="25">
        <f t="shared" si="199"/>
        <v>0</v>
      </c>
    </row>
    <row r="1498" spans="1:28">
      <c r="A1498" s="17">
        <v>43951</v>
      </c>
      <c r="B1498" s="18">
        <v>0.33333333333333298</v>
      </c>
      <c r="C1498" s="18">
        <v>0.625</v>
      </c>
      <c r="G1498" s="5" t="e">
        <f>INDEX('Carta Psicrométrica'!B$3:AO$49,MATCH(datos!F1498,'Carta Psicrométrica'!A$3:A$49,0),MATCH(datos!E1498,'Carta Psicrométrica'!B$2:AO$2,0))</f>
        <v>#N/A</v>
      </c>
      <c r="K1498" s="6">
        <f t="shared" si="200"/>
        <v>0</v>
      </c>
      <c r="S1498" s="23">
        <f t="shared" si="195"/>
        <v>0</v>
      </c>
      <c r="W1498" s="24" t="str">
        <f t="shared" si="196"/>
        <v>Calma</v>
      </c>
      <c r="Y1498" s="24" t="str">
        <f t="shared" si="197"/>
        <v>N/A</v>
      </c>
      <c r="AA1498" s="25">
        <f t="shared" si="198"/>
        <v>0</v>
      </c>
      <c r="AB1498" s="25">
        <f t="shared" si="199"/>
        <v>0</v>
      </c>
    </row>
    <row r="1499" spans="1:28">
      <c r="A1499" s="17">
        <v>43952</v>
      </c>
      <c r="B1499" s="18">
        <v>0.33333333333333298</v>
      </c>
      <c r="C1499" s="18">
        <v>0.625</v>
      </c>
      <c r="G1499" s="5" t="e">
        <f>INDEX('Carta Psicrométrica'!B$3:AO$49,MATCH(datos!F1499,'Carta Psicrométrica'!A$3:A$49,0),MATCH(datos!E1499,'Carta Psicrométrica'!B$2:AO$2,0))</f>
        <v>#N/A</v>
      </c>
      <c r="K1499" s="6">
        <f t="shared" si="200"/>
        <v>0</v>
      </c>
      <c r="S1499" s="23">
        <f t="shared" si="195"/>
        <v>0</v>
      </c>
      <c r="W1499" s="24" t="str">
        <f t="shared" si="196"/>
        <v>Calma</v>
      </c>
      <c r="Y1499" s="24" t="str">
        <f t="shared" si="197"/>
        <v>N/A</v>
      </c>
      <c r="AA1499" s="25">
        <f t="shared" si="198"/>
        <v>0</v>
      </c>
      <c r="AB1499" s="25">
        <f t="shared" si="199"/>
        <v>0</v>
      </c>
    </row>
    <row r="1500" spans="1:28">
      <c r="A1500" s="17">
        <v>43953</v>
      </c>
      <c r="B1500" s="18">
        <v>0.33333333333333298</v>
      </c>
      <c r="C1500" s="18">
        <v>0.625</v>
      </c>
      <c r="G1500" s="5" t="e">
        <f>INDEX('Carta Psicrométrica'!B$3:AO$49,MATCH(datos!F1500,'Carta Psicrométrica'!A$3:A$49,0),MATCH(datos!E1500,'Carta Psicrométrica'!B$2:AO$2,0))</f>
        <v>#N/A</v>
      </c>
      <c r="K1500" s="6">
        <f t="shared" si="200"/>
        <v>0</v>
      </c>
      <c r="S1500" s="23">
        <f t="shared" si="195"/>
        <v>0</v>
      </c>
      <c r="W1500" s="24" t="str">
        <f t="shared" si="196"/>
        <v>Calma</v>
      </c>
      <c r="Y1500" s="24" t="str">
        <f t="shared" si="197"/>
        <v>N/A</v>
      </c>
      <c r="AA1500" s="25">
        <f t="shared" si="198"/>
        <v>0</v>
      </c>
      <c r="AB1500" s="25">
        <f t="shared" si="199"/>
        <v>0</v>
      </c>
    </row>
    <row r="1501" spans="1:28">
      <c r="A1501" s="17">
        <v>43954</v>
      </c>
      <c r="B1501" s="18">
        <v>0.33333333333333298</v>
      </c>
      <c r="C1501" s="18">
        <v>0.625</v>
      </c>
      <c r="G1501" s="5" t="e">
        <f>INDEX('Carta Psicrométrica'!B$3:AO$49,MATCH(datos!F1501,'Carta Psicrométrica'!A$3:A$49,0),MATCH(datos!E1501,'Carta Psicrométrica'!B$2:AO$2,0))</f>
        <v>#N/A</v>
      </c>
      <c r="K1501" s="6">
        <f t="shared" si="200"/>
        <v>0</v>
      </c>
      <c r="S1501" s="23">
        <f t="shared" si="195"/>
        <v>0</v>
      </c>
      <c r="W1501" s="24" t="str">
        <f t="shared" si="196"/>
        <v>Calma</v>
      </c>
      <c r="Y1501" s="24" t="str">
        <f t="shared" si="197"/>
        <v>N/A</v>
      </c>
      <c r="AA1501" s="25">
        <f t="shared" si="198"/>
        <v>0</v>
      </c>
      <c r="AB1501" s="25">
        <f t="shared" si="199"/>
        <v>0</v>
      </c>
    </row>
    <row r="1502" spans="1:28">
      <c r="A1502" s="17">
        <v>43955</v>
      </c>
      <c r="B1502" s="18">
        <v>0.33333333333333298</v>
      </c>
      <c r="C1502" s="18">
        <v>0.625</v>
      </c>
      <c r="G1502" s="5" t="e">
        <f>INDEX('Carta Psicrométrica'!B$3:AO$49,MATCH(datos!F1502,'Carta Psicrométrica'!A$3:A$49,0),MATCH(datos!E1502,'Carta Psicrométrica'!B$2:AO$2,0))</f>
        <v>#N/A</v>
      </c>
      <c r="K1502" s="6">
        <f t="shared" si="200"/>
        <v>0</v>
      </c>
      <c r="S1502" s="23">
        <f t="shared" si="195"/>
        <v>0</v>
      </c>
      <c r="W1502" s="24" t="str">
        <f t="shared" si="196"/>
        <v>Calma</v>
      </c>
      <c r="Y1502" s="24" t="str">
        <f t="shared" si="197"/>
        <v>N/A</v>
      </c>
      <c r="AA1502" s="25">
        <f t="shared" si="198"/>
        <v>0</v>
      </c>
      <c r="AB1502" s="25">
        <f t="shared" si="199"/>
        <v>0</v>
      </c>
    </row>
    <row r="1503" spans="1:28">
      <c r="A1503" s="17">
        <v>43956</v>
      </c>
      <c r="B1503" s="18">
        <v>0.33333333333333298</v>
      </c>
      <c r="C1503" s="18">
        <v>0.625</v>
      </c>
      <c r="G1503" s="5" t="e">
        <f>INDEX('Carta Psicrométrica'!B$3:AO$49,MATCH(datos!F1503,'Carta Psicrométrica'!A$3:A$49,0),MATCH(datos!E1503,'Carta Psicrométrica'!B$2:AO$2,0))</f>
        <v>#N/A</v>
      </c>
      <c r="K1503" s="6">
        <f t="shared" si="200"/>
        <v>0</v>
      </c>
      <c r="S1503" s="23">
        <f t="shared" si="195"/>
        <v>0</v>
      </c>
      <c r="W1503" s="24" t="str">
        <f t="shared" si="196"/>
        <v>Calma</v>
      </c>
      <c r="Y1503" s="24" t="str">
        <f t="shared" si="197"/>
        <v>N/A</v>
      </c>
      <c r="AA1503" s="25">
        <f t="shared" si="198"/>
        <v>0</v>
      </c>
      <c r="AB1503" s="25">
        <f t="shared" si="199"/>
        <v>0</v>
      </c>
    </row>
    <row r="1504" spans="1:28">
      <c r="A1504" s="17">
        <v>43957</v>
      </c>
      <c r="B1504" s="18">
        <v>0.33333333333333298</v>
      </c>
      <c r="C1504" s="18">
        <v>0.625</v>
      </c>
      <c r="G1504" s="5" t="e">
        <f>INDEX('Carta Psicrométrica'!B$3:AO$49,MATCH(datos!F1504,'Carta Psicrométrica'!A$3:A$49,0),MATCH(datos!E1504,'Carta Psicrométrica'!B$2:AO$2,0))</f>
        <v>#N/A</v>
      </c>
      <c r="K1504" s="6">
        <f t="shared" si="200"/>
        <v>0</v>
      </c>
      <c r="S1504" s="23">
        <f t="shared" si="195"/>
        <v>0</v>
      </c>
      <c r="W1504" s="24" t="str">
        <f t="shared" si="196"/>
        <v>Calma</v>
      </c>
      <c r="Y1504" s="24" t="str">
        <f t="shared" si="197"/>
        <v>N/A</v>
      </c>
      <c r="AA1504" s="25">
        <f t="shared" si="198"/>
        <v>0</v>
      </c>
      <c r="AB1504" s="25">
        <f t="shared" si="199"/>
        <v>0</v>
      </c>
    </row>
    <row r="1505" spans="1:28">
      <c r="A1505" s="17">
        <v>43958</v>
      </c>
      <c r="B1505" s="18">
        <v>0.33333333333333298</v>
      </c>
      <c r="C1505" s="18">
        <v>0.625</v>
      </c>
      <c r="G1505" s="5" t="e">
        <f>INDEX('Carta Psicrométrica'!B$3:AO$49,MATCH(datos!F1505,'Carta Psicrométrica'!A$3:A$49,0),MATCH(datos!E1505,'Carta Psicrométrica'!B$2:AO$2,0))</f>
        <v>#N/A</v>
      </c>
      <c r="K1505" s="6">
        <f t="shared" si="200"/>
        <v>0</v>
      </c>
      <c r="S1505" s="23">
        <f t="shared" si="195"/>
        <v>0</v>
      </c>
      <c r="W1505" s="24" t="str">
        <f t="shared" si="196"/>
        <v>Calma</v>
      </c>
      <c r="Y1505" s="24" t="str">
        <f t="shared" si="197"/>
        <v>N/A</v>
      </c>
      <c r="AA1505" s="25">
        <f t="shared" si="198"/>
        <v>0</v>
      </c>
      <c r="AB1505" s="25">
        <f t="shared" si="199"/>
        <v>0</v>
      </c>
    </row>
    <row r="1506" spans="1:28">
      <c r="A1506" s="17">
        <v>43959</v>
      </c>
      <c r="B1506" s="18">
        <v>0.33333333333333298</v>
      </c>
      <c r="C1506" s="18">
        <v>0.625</v>
      </c>
      <c r="G1506" s="5" t="e">
        <f>INDEX('Carta Psicrométrica'!B$3:AO$49,MATCH(datos!F1506,'Carta Psicrométrica'!A$3:A$49,0),MATCH(datos!E1506,'Carta Psicrométrica'!B$2:AO$2,0))</f>
        <v>#N/A</v>
      </c>
      <c r="K1506" s="6">
        <f t="shared" si="200"/>
        <v>0</v>
      </c>
      <c r="S1506" s="23">
        <f t="shared" si="195"/>
        <v>0</v>
      </c>
      <c r="W1506" s="24" t="str">
        <f t="shared" si="196"/>
        <v>Calma</v>
      </c>
      <c r="Y1506" s="24" t="str">
        <f t="shared" si="197"/>
        <v>N/A</v>
      </c>
      <c r="AA1506" s="25">
        <f t="shared" si="198"/>
        <v>0</v>
      </c>
      <c r="AB1506" s="25">
        <f t="shared" si="199"/>
        <v>0</v>
      </c>
    </row>
    <row r="1507" spans="1:28">
      <c r="A1507" s="17">
        <v>43960</v>
      </c>
      <c r="B1507" s="18">
        <v>0.33333333333333298</v>
      </c>
      <c r="C1507" s="18">
        <v>0.625</v>
      </c>
      <c r="G1507" s="5" t="e">
        <f>INDEX('Carta Psicrométrica'!B$3:AO$49,MATCH(datos!F1507,'Carta Psicrométrica'!A$3:A$49,0),MATCH(datos!E1507,'Carta Psicrométrica'!B$2:AO$2,0))</f>
        <v>#N/A</v>
      </c>
      <c r="K1507" s="6">
        <f t="shared" si="200"/>
        <v>0</v>
      </c>
      <c r="S1507" s="23">
        <f t="shared" si="195"/>
        <v>0</v>
      </c>
      <c r="W1507" s="24" t="str">
        <f t="shared" si="196"/>
        <v>Calma</v>
      </c>
      <c r="Y1507" s="24" t="str">
        <f t="shared" si="197"/>
        <v>N/A</v>
      </c>
      <c r="AA1507" s="25">
        <f t="shared" si="198"/>
        <v>0</v>
      </c>
      <c r="AB1507" s="25">
        <f t="shared" si="199"/>
        <v>0</v>
      </c>
    </row>
    <row r="1508" spans="1:28">
      <c r="A1508" s="17">
        <v>43961</v>
      </c>
      <c r="B1508" s="18">
        <v>0.33333333333333298</v>
      </c>
      <c r="C1508" s="18">
        <v>0.625</v>
      </c>
      <c r="G1508" s="5" t="e">
        <f>INDEX('Carta Psicrométrica'!B$3:AO$49,MATCH(datos!F1508,'Carta Psicrométrica'!A$3:A$49,0),MATCH(datos!E1508,'Carta Psicrométrica'!B$2:AO$2,0))</f>
        <v>#N/A</v>
      </c>
      <c r="K1508" s="6">
        <f t="shared" si="200"/>
        <v>0</v>
      </c>
      <c r="S1508" s="23">
        <f t="shared" si="195"/>
        <v>0</v>
      </c>
      <c r="W1508" s="24" t="str">
        <f t="shared" si="196"/>
        <v>Calma</v>
      </c>
      <c r="Y1508" s="24" t="str">
        <f t="shared" si="197"/>
        <v>N/A</v>
      </c>
      <c r="AA1508" s="25">
        <f t="shared" si="198"/>
        <v>0</v>
      </c>
      <c r="AB1508" s="25">
        <f t="shared" si="199"/>
        <v>0</v>
      </c>
    </row>
    <row r="1509" spans="1:28">
      <c r="A1509" s="17">
        <v>43962</v>
      </c>
      <c r="B1509" s="18">
        <v>0.33333333333333298</v>
      </c>
      <c r="C1509" s="18">
        <v>0.625</v>
      </c>
      <c r="G1509" s="5" t="e">
        <f>INDEX('Carta Psicrométrica'!B$3:AO$49,MATCH(datos!F1509,'Carta Psicrométrica'!A$3:A$49,0),MATCH(datos!E1509,'Carta Psicrométrica'!B$2:AO$2,0))</f>
        <v>#N/A</v>
      </c>
      <c r="K1509" s="6">
        <f t="shared" si="200"/>
        <v>0</v>
      </c>
      <c r="S1509" s="23">
        <f t="shared" si="195"/>
        <v>0</v>
      </c>
      <c r="W1509" s="24" t="str">
        <f t="shared" si="196"/>
        <v>Calma</v>
      </c>
      <c r="Y1509" s="24" t="str">
        <f t="shared" si="197"/>
        <v>N/A</v>
      </c>
      <c r="AA1509" s="25">
        <f t="shared" si="198"/>
        <v>0</v>
      </c>
      <c r="AB1509" s="25">
        <f t="shared" si="199"/>
        <v>0</v>
      </c>
    </row>
    <row r="1510" spans="1:28">
      <c r="A1510" s="17">
        <v>43963</v>
      </c>
      <c r="B1510" s="18">
        <v>0.33333333333333298</v>
      </c>
      <c r="C1510" s="18">
        <v>0.625</v>
      </c>
      <c r="G1510" s="5" t="e">
        <f>INDEX('Carta Psicrométrica'!B$3:AO$49,MATCH(datos!F1510,'Carta Psicrométrica'!A$3:A$49,0),MATCH(datos!E1510,'Carta Psicrométrica'!B$2:AO$2,0))</f>
        <v>#N/A</v>
      </c>
      <c r="K1510" s="6">
        <f t="shared" si="200"/>
        <v>0</v>
      </c>
      <c r="S1510" s="23">
        <f t="shared" si="195"/>
        <v>0</v>
      </c>
      <c r="W1510" s="24" t="str">
        <f t="shared" si="196"/>
        <v>Calma</v>
      </c>
      <c r="Y1510" s="24" t="str">
        <f t="shared" si="197"/>
        <v>N/A</v>
      </c>
      <c r="AA1510" s="25">
        <f t="shared" si="198"/>
        <v>0</v>
      </c>
      <c r="AB1510" s="25">
        <f t="shared" si="199"/>
        <v>0</v>
      </c>
    </row>
    <row r="1511" spans="1:28">
      <c r="A1511" s="17">
        <v>43964</v>
      </c>
      <c r="B1511" s="18">
        <v>0.33333333333333298</v>
      </c>
      <c r="C1511" s="18">
        <v>0.625</v>
      </c>
      <c r="G1511" s="5" t="e">
        <f>INDEX('Carta Psicrométrica'!B$3:AO$49,MATCH(datos!F1511,'Carta Psicrométrica'!A$3:A$49,0),MATCH(datos!E1511,'Carta Psicrométrica'!B$2:AO$2,0))</f>
        <v>#N/A</v>
      </c>
      <c r="K1511" s="6">
        <f t="shared" si="200"/>
        <v>0</v>
      </c>
      <c r="S1511" s="23">
        <f t="shared" si="195"/>
        <v>0</v>
      </c>
      <c r="W1511" s="24" t="str">
        <f t="shared" si="196"/>
        <v>Calma</v>
      </c>
      <c r="Y1511" s="24" t="str">
        <f t="shared" si="197"/>
        <v>N/A</v>
      </c>
      <c r="AA1511" s="25">
        <f t="shared" si="198"/>
        <v>0</v>
      </c>
      <c r="AB1511" s="25">
        <f t="shared" si="199"/>
        <v>0</v>
      </c>
    </row>
    <row r="1512" spans="1:28">
      <c r="A1512" s="17">
        <v>43965</v>
      </c>
      <c r="B1512" s="18">
        <v>0.33333333333333298</v>
      </c>
      <c r="C1512" s="18">
        <v>0.625</v>
      </c>
      <c r="G1512" s="5" t="e">
        <f>INDEX('Carta Psicrométrica'!B$3:AO$49,MATCH(datos!F1512,'Carta Psicrométrica'!A$3:A$49,0),MATCH(datos!E1512,'Carta Psicrométrica'!B$2:AO$2,0))</f>
        <v>#N/A</v>
      </c>
      <c r="K1512" s="6">
        <f t="shared" si="200"/>
        <v>0</v>
      </c>
      <c r="S1512" s="23">
        <f t="shared" si="195"/>
        <v>0</v>
      </c>
      <c r="W1512" s="24" t="str">
        <f t="shared" si="196"/>
        <v>Calma</v>
      </c>
      <c r="Y1512" s="24" t="str">
        <f t="shared" si="197"/>
        <v>N/A</v>
      </c>
      <c r="AA1512" s="25">
        <f t="shared" si="198"/>
        <v>0</v>
      </c>
      <c r="AB1512" s="25">
        <f t="shared" si="199"/>
        <v>0</v>
      </c>
    </row>
    <row r="1513" spans="1:28">
      <c r="A1513" s="17">
        <v>43966</v>
      </c>
      <c r="B1513" s="18">
        <v>0.33333333333333298</v>
      </c>
      <c r="C1513" s="18">
        <v>0.625</v>
      </c>
      <c r="G1513" s="5" t="e">
        <f>INDEX('Carta Psicrométrica'!B$3:AO$49,MATCH(datos!F1513,'Carta Psicrométrica'!A$3:A$49,0),MATCH(datos!E1513,'Carta Psicrométrica'!B$2:AO$2,0))</f>
        <v>#N/A</v>
      </c>
      <c r="K1513" s="6">
        <f t="shared" si="200"/>
        <v>0</v>
      </c>
      <c r="S1513" s="23">
        <f t="shared" si="195"/>
        <v>0</v>
      </c>
      <c r="W1513" s="24" t="str">
        <f t="shared" si="196"/>
        <v>Calma</v>
      </c>
      <c r="Y1513" s="24" t="str">
        <f t="shared" si="197"/>
        <v>N/A</v>
      </c>
      <c r="AA1513" s="25">
        <f t="shared" si="198"/>
        <v>0</v>
      </c>
      <c r="AB1513" s="25">
        <f t="shared" si="199"/>
        <v>0</v>
      </c>
    </row>
    <row r="1514" spans="1:28">
      <c r="A1514" s="17">
        <v>43967</v>
      </c>
      <c r="B1514" s="18">
        <v>0.33333333333333298</v>
      </c>
      <c r="C1514" s="18">
        <v>0.625</v>
      </c>
      <c r="G1514" s="5" t="e">
        <f>INDEX('Carta Psicrométrica'!B$3:AO$49,MATCH(datos!F1514,'Carta Psicrométrica'!A$3:A$49,0),MATCH(datos!E1514,'Carta Psicrométrica'!B$2:AO$2,0))</f>
        <v>#N/A</v>
      </c>
      <c r="K1514" s="6">
        <f t="shared" si="200"/>
        <v>0</v>
      </c>
      <c r="S1514" s="23">
        <f t="shared" si="195"/>
        <v>0</v>
      </c>
      <c r="W1514" s="24" t="str">
        <f t="shared" si="196"/>
        <v>Calma</v>
      </c>
      <c r="Y1514" s="24" t="str">
        <f t="shared" si="197"/>
        <v>N/A</v>
      </c>
      <c r="AA1514" s="25">
        <f t="shared" si="198"/>
        <v>0</v>
      </c>
      <c r="AB1514" s="25">
        <f t="shared" si="199"/>
        <v>0</v>
      </c>
    </row>
    <row r="1515" spans="1:28">
      <c r="A1515" s="17">
        <v>43968</v>
      </c>
      <c r="B1515" s="18">
        <v>0.33333333333333298</v>
      </c>
      <c r="C1515" s="18">
        <v>0.625</v>
      </c>
      <c r="G1515" s="5" t="e">
        <f>INDEX('Carta Psicrométrica'!B$3:AO$49,MATCH(datos!F1515,'Carta Psicrométrica'!A$3:A$49,0),MATCH(datos!E1515,'Carta Psicrométrica'!B$2:AO$2,0))</f>
        <v>#N/A</v>
      </c>
      <c r="K1515" s="6">
        <f t="shared" si="200"/>
        <v>0</v>
      </c>
      <c r="S1515" s="23">
        <f t="shared" si="195"/>
        <v>0</v>
      </c>
      <c r="W1515" s="24" t="str">
        <f t="shared" si="196"/>
        <v>Calma</v>
      </c>
      <c r="Y1515" s="24" t="str">
        <f t="shared" si="197"/>
        <v>N/A</v>
      </c>
      <c r="AA1515" s="25">
        <f t="shared" si="198"/>
        <v>0</v>
      </c>
      <c r="AB1515" s="25">
        <f t="shared" si="199"/>
        <v>0</v>
      </c>
    </row>
    <row r="1516" spans="1:28">
      <c r="A1516" s="17">
        <v>43969</v>
      </c>
      <c r="B1516" s="18">
        <v>0.33333333333333298</v>
      </c>
      <c r="C1516" s="18">
        <v>0.625</v>
      </c>
      <c r="G1516" s="5" t="e">
        <f>INDEX('Carta Psicrométrica'!B$3:AO$49,MATCH(datos!F1516,'Carta Psicrométrica'!A$3:A$49,0),MATCH(datos!E1516,'Carta Psicrométrica'!B$2:AO$2,0))</f>
        <v>#N/A</v>
      </c>
      <c r="K1516" s="6">
        <f t="shared" si="200"/>
        <v>0</v>
      </c>
      <c r="S1516" s="23">
        <f t="shared" si="195"/>
        <v>0</v>
      </c>
      <c r="W1516" s="24" t="str">
        <f t="shared" si="196"/>
        <v>Calma</v>
      </c>
      <c r="Y1516" s="24" t="str">
        <f t="shared" si="197"/>
        <v>N/A</v>
      </c>
      <c r="AA1516" s="25">
        <f t="shared" si="198"/>
        <v>0</v>
      </c>
      <c r="AB1516" s="25">
        <f t="shared" si="199"/>
        <v>0</v>
      </c>
    </row>
    <row r="1517" spans="1:28">
      <c r="A1517" s="17">
        <v>43970</v>
      </c>
      <c r="B1517" s="18">
        <v>0.33333333333333298</v>
      </c>
      <c r="C1517" s="18">
        <v>0.625</v>
      </c>
      <c r="G1517" s="5" t="e">
        <f>INDEX('Carta Psicrométrica'!B$3:AO$49,MATCH(datos!F1517,'Carta Psicrométrica'!A$3:A$49,0),MATCH(datos!E1517,'Carta Psicrométrica'!B$2:AO$2,0))</f>
        <v>#N/A</v>
      </c>
      <c r="K1517" s="6">
        <f t="shared" si="200"/>
        <v>0</v>
      </c>
      <c r="S1517" s="23">
        <f t="shared" si="195"/>
        <v>0</v>
      </c>
      <c r="W1517" s="24" t="str">
        <f t="shared" si="196"/>
        <v>Calma</v>
      </c>
      <c r="Y1517" s="24" t="str">
        <f t="shared" si="197"/>
        <v>N/A</v>
      </c>
      <c r="AA1517" s="25">
        <f t="shared" si="198"/>
        <v>0</v>
      </c>
      <c r="AB1517" s="25">
        <f t="shared" si="199"/>
        <v>0</v>
      </c>
    </row>
    <row r="1518" spans="1:28">
      <c r="A1518" s="17">
        <v>43971</v>
      </c>
      <c r="B1518" s="18">
        <v>0.33333333333333298</v>
      </c>
      <c r="C1518" s="18">
        <v>0.625</v>
      </c>
      <c r="G1518" s="5" t="e">
        <f>INDEX('Carta Psicrométrica'!B$3:AO$49,MATCH(datos!F1518,'Carta Psicrométrica'!A$3:A$49,0),MATCH(datos!E1518,'Carta Psicrométrica'!B$2:AO$2,0))</f>
        <v>#N/A</v>
      </c>
      <c r="K1518" s="6">
        <f t="shared" si="200"/>
        <v>0</v>
      </c>
      <c r="S1518" s="23">
        <f t="shared" si="195"/>
        <v>0</v>
      </c>
      <c r="W1518" s="24" t="str">
        <f t="shared" si="196"/>
        <v>Calma</v>
      </c>
      <c r="Y1518" s="24" t="str">
        <f t="shared" si="197"/>
        <v>N/A</v>
      </c>
      <c r="AA1518" s="25">
        <f t="shared" si="198"/>
        <v>0</v>
      </c>
      <c r="AB1518" s="25">
        <f t="shared" si="199"/>
        <v>0</v>
      </c>
    </row>
    <row r="1519" spans="1:28">
      <c r="A1519" s="17">
        <v>43972</v>
      </c>
      <c r="B1519" s="18">
        <v>0.33333333333333298</v>
      </c>
      <c r="C1519" s="18">
        <v>0.625</v>
      </c>
      <c r="G1519" s="5" t="e">
        <f>INDEX('Carta Psicrométrica'!B$3:AO$49,MATCH(datos!F1519,'Carta Psicrométrica'!A$3:A$49,0),MATCH(datos!E1519,'Carta Psicrométrica'!B$2:AO$2,0))</f>
        <v>#N/A</v>
      </c>
      <c r="K1519" s="6">
        <f t="shared" si="200"/>
        <v>0</v>
      </c>
      <c r="S1519" s="23">
        <f t="shared" ref="S1519:S1582" si="201">IF(AB1519=0,Q1519-R1519,Q1519-(R1519-AB1519))</f>
        <v>0</v>
      </c>
      <c r="W1519" s="24" t="str">
        <f t="shared" si="196"/>
        <v>Calma</v>
      </c>
      <c r="Y1519" s="24" t="str">
        <f t="shared" si="197"/>
        <v>N/A</v>
      </c>
      <c r="AA1519" s="25">
        <f t="shared" si="198"/>
        <v>0</v>
      </c>
      <c r="AB1519" s="25">
        <f t="shared" si="199"/>
        <v>0</v>
      </c>
    </row>
    <row r="1520" spans="1:28">
      <c r="A1520" s="17">
        <v>43973</v>
      </c>
      <c r="B1520" s="18">
        <v>0.33333333333333298</v>
      </c>
      <c r="C1520" s="18">
        <v>0.625</v>
      </c>
      <c r="G1520" s="5" t="e">
        <f>INDEX('Carta Psicrométrica'!B$3:AO$49,MATCH(datos!F1520,'Carta Psicrométrica'!A$3:A$49,0),MATCH(datos!E1520,'Carta Psicrométrica'!B$2:AO$2,0))</f>
        <v>#N/A</v>
      </c>
      <c r="K1520" s="6">
        <f t="shared" si="200"/>
        <v>0</v>
      </c>
      <c r="S1520" s="23">
        <f t="shared" si="201"/>
        <v>0</v>
      </c>
      <c r="W1520" s="24" t="str">
        <f t="shared" si="196"/>
        <v>Calma</v>
      </c>
      <c r="Y1520" s="24" t="str">
        <f t="shared" si="197"/>
        <v>N/A</v>
      </c>
      <c r="AA1520" s="25">
        <f t="shared" si="198"/>
        <v>0</v>
      </c>
      <c r="AB1520" s="25">
        <f t="shared" si="199"/>
        <v>0</v>
      </c>
    </row>
    <row r="1521" spans="1:28">
      <c r="A1521" s="17">
        <v>43974</v>
      </c>
      <c r="B1521" s="18">
        <v>0.33333333333333298</v>
      </c>
      <c r="C1521" s="18">
        <v>0.625</v>
      </c>
      <c r="G1521" s="5" t="e">
        <f>INDEX('Carta Psicrométrica'!B$3:AO$49,MATCH(datos!F1521,'Carta Psicrométrica'!A$3:A$49,0),MATCH(datos!E1521,'Carta Psicrométrica'!B$2:AO$2,0))</f>
        <v>#N/A</v>
      </c>
      <c r="K1521" s="6">
        <f t="shared" si="200"/>
        <v>0</v>
      </c>
      <c r="S1521" s="23">
        <f t="shared" si="201"/>
        <v>0</v>
      </c>
      <c r="W1521" s="24" t="str">
        <f t="shared" si="196"/>
        <v>Calma</v>
      </c>
      <c r="Y1521" s="24" t="str">
        <f t="shared" si="197"/>
        <v>N/A</v>
      </c>
      <c r="AA1521" s="25">
        <f t="shared" si="198"/>
        <v>0</v>
      </c>
      <c r="AB1521" s="25">
        <f t="shared" si="199"/>
        <v>0</v>
      </c>
    </row>
    <row r="1522" spans="1:28">
      <c r="A1522" s="17">
        <v>43975</v>
      </c>
      <c r="B1522" s="18">
        <v>0.33333333333333298</v>
      </c>
      <c r="C1522" s="18">
        <v>0.625</v>
      </c>
      <c r="G1522" s="5" t="e">
        <f>INDEX('Carta Psicrométrica'!B$3:AO$49,MATCH(datos!F1522,'Carta Psicrométrica'!A$3:A$49,0),MATCH(datos!E1522,'Carta Psicrométrica'!B$2:AO$2,0))</f>
        <v>#N/A</v>
      </c>
      <c r="K1522" s="6">
        <f t="shared" si="200"/>
        <v>0</v>
      </c>
      <c r="S1522" s="23">
        <f t="shared" si="201"/>
        <v>0</v>
      </c>
      <c r="W1522" s="24" t="str">
        <f t="shared" si="196"/>
        <v>Calma</v>
      </c>
      <c r="Y1522" s="24" t="str">
        <f t="shared" si="197"/>
        <v>N/A</v>
      </c>
      <c r="AA1522" s="25">
        <f t="shared" si="198"/>
        <v>0</v>
      </c>
      <c r="AB1522" s="25">
        <f t="shared" si="199"/>
        <v>0</v>
      </c>
    </row>
    <row r="1523" spans="1:28">
      <c r="A1523" s="17">
        <v>43976</v>
      </c>
      <c r="B1523" s="18">
        <v>0.33333333333333298</v>
      </c>
      <c r="C1523" s="18">
        <v>0.625</v>
      </c>
      <c r="G1523" s="5" t="e">
        <f>INDEX('Carta Psicrométrica'!B$3:AO$49,MATCH(datos!F1523,'Carta Psicrométrica'!A$3:A$49,0),MATCH(datos!E1523,'Carta Psicrométrica'!B$2:AO$2,0))</f>
        <v>#N/A</v>
      </c>
      <c r="K1523" s="6">
        <f t="shared" si="200"/>
        <v>0</v>
      </c>
      <c r="S1523" s="23">
        <f t="shared" si="201"/>
        <v>0</v>
      </c>
      <c r="W1523" s="24" t="str">
        <f t="shared" si="196"/>
        <v>Calma</v>
      </c>
      <c r="Y1523" s="24" t="str">
        <f t="shared" si="197"/>
        <v>N/A</v>
      </c>
      <c r="AA1523" s="25">
        <f t="shared" si="198"/>
        <v>0</v>
      </c>
      <c r="AB1523" s="25">
        <f t="shared" si="199"/>
        <v>0</v>
      </c>
    </row>
    <row r="1524" spans="1:28">
      <c r="A1524" s="17">
        <v>43977</v>
      </c>
      <c r="B1524" s="18">
        <v>0.33333333333333298</v>
      </c>
      <c r="C1524" s="18">
        <v>0.625</v>
      </c>
      <c r="G1524" s="5" t="e">
        <f>INDEX('Carta Psicrométrica'!B$3:AO$49,MATCH(datos!F1524,'Carta Psicrométrica'!A$3:A$49,0),MATCH(datos!E1524,'Carta Psicrométrica'!B$2:AO$2,0))</f>
        <v>#N/A</v>
      </c>
      <c r="K1524" s="6">
        <f t="shared" si="200"/>
        <v>0</v>
      </c>
      <c r="S1524" s="23">
        <f t="shared" si="201"/>
        <v>0</v>
      </c>
      <c r="W1524" s="24" t="str">
        <f t="shared" si="196"/>
        <v>Calma</v>
      </c>
      <c r="Y1524" s="24" t="str">
        <f t="shared" si="197"/>
        <v>N/A</v>
      </c>
      <c r="AA1524" s="25">
        <f t="shared" si="198"/>
        <v>0</v>
      </c>
      <c r="AB1524" s="25">
        <f t="shared" si="199"/>
        <v>0</v>
      </c>
    </row>
    <row r="1525" spans="1:28">
      <c r="A1525" s="17">
        <v>43978</v>
      </c>
      <c r="B1525" s="18">
        <v>0.33333333333333298</v>
      </c>
      <c r="C1525" s="18">
        <v>0.625</v>
      </c>
      <c r="G1525" s="5" t="e">
        <f>INDEX('Carta Psicrométrica'!B$3:AO$49,MATCH(datos!F1525,'Carta Psicrométrica'!A$3:A$49,0),MATCH(datos!E1525,'Carta Psicrométrica'!B$2:AO$2,0))</f>
        <v>#N/A</v>
      </c>
      <c r="K1525" s="6">
        <f t="shared" si="200"/>
        <v>0</v>
      </c>
      <c r="S1525" s="23">
        <f t="shared" si="201"/>
        <v>0</v>
      </c>
      <c r="W1525" s="24" t="str">
        <f t="shared" ref="W1525:W1588" si="202">IF(V1525=0,"Calma",IF(V1525=1,"Ventolina",IF(V1525=2,"Brisa Suave",IF(V1525=3,"Brisa Leve",IF(V1525=4,"Brisa Moderada",IF(V1525=5,"Brisa Fresca",IF(V1525=6,"Brisa Fuerte",IF(V1525=7,"Viento Fuerte",IF(V1525=8,"Temporal",IF(V1525=9,"Temporal Fuerte",IF(V1525=10,"Temporal Violento",IF(V1525=11,"Temporal Muy Violento",IF(V1525=12,"Huracán","N/A")))))))))))))</f>
        <v>Calma</v>
      </c>
      <c r="Y1525" s="24" t="str">
        <f t="shared" ref="Y1525:Y1588" si="203">IF(X1525="N",0,IF(X1525="NNE",22.5,IF(X1525="NE",45,IF(X1525="ENE",67.5,IF(X1525="E",90,IF(X1525="ESE",112.5,IF(X1525="SE",135.5,IF(X1525="SSE",157.5,IF(X1525="S",180,IF(X1525="SSW",202.5,IF(X1525="SW",225,IF(X1525="WSW",247.5,IF(X1525="W",270,IF(X1525="WNW",292.5,IF(X1525="NW",315,IF(X1525="NNW",337.5,"N/A"))))))))))))))))</f>
        <v>N/A</v>
      </c>
      <c r="AA1525" s="25">
        <f t="shared" ref="AA1525:AA1588" si="204">AC1525*0.03937</f>
        <v>0</v>
      </c>
      <c r="AB1525" s="25">
        <f t="shared" ref="AB1525:AB1588" si="205">Z1525*25.4</f>
        <v>0</v>
      </c>
    </row>
    <row r="1526" spans="1:28">
      <c r="A1526" s="17">
        <v>43979</v>
      </c>
      <c r="B1526" s="18">
        <v>0.33333333333333298</v>
      </c>
      <c r="C1526" s="18">
        <v>0.625</v>
      </c>
      <c r="G1526" s="5" t="e">
        <f>INDEX('Carta Psicrométrica'!B$3:AO$49,MATCH(datos!F1526,'Carta Psicrométrica'!A$3:A$49,0),MATCH(datos!E1526,'Carta Psicrométrica'!B$2:AO$2,0))</f>
        <v>#N/A</v>
      </c>
      <c r="K1526" s="6">
        <f t="shared" si="200"/>
        <v>0</v>
      </c>
      <c r="S1526" s="23">
        <f t="shared" si="201"/>
        <v>0</v>
      </c>
      <c r="W1526" s="24" t="str">
        <f t="shared" si="202"/>
        <v>Calma</v>
      </c>
      <c r="Y1526" s="24" t="str">
        <f t="shared" si="203"/>
        <v>N/A</v>
      </c>
      <c r="AA1526" s="25">
        <f t="shared" si="204"/>
        <v>0</v>
      </c>
      <c r="AB1526" s="25">
        <f t="shared" si="205"/>
        <v>0</v>
      </c>
    </row>
    <row r="1527" spans="1:28">
      <c r="A1527" s="17">
        <v>43980</v>
      </c>
      <c r="B1527" s="18">
        <v>0.33333333333333298</v>
      </c>
      <c r="C1527" s="18">
        <v>0.625</v>
      </c>
      <c r="G1527" s="5" t="e">
        <f>INDEX('Carta Psicrométrica'!B$3:AO$49,MATCH(datos!F1527,'Carta Psicrométrica'!A$3:A$49,0),MATCH(datos!E1527,'Carta Psicrométrica'!B$2:AO$2,0))</f>
        <v>#N/A</v>
      </c>
      <c r="K1527" s="6">
        <f t="shared" si="200"/>
        <v>0</v>
      </c>
      <c r="S1527" s="23">
        <f t="shared" si="201"/>
        <v>0</v>
      </c>
      <c r="W1527" s="24" t="str">
        <f t="shared" si="202"/>
        <v>Calma</v>
      </c>
      <c r="Y1527" s="24" t="str">
        <f t="shared" si="203"/>
        <v>N/A</v>
      </c>
      <c r="AA1527" s="25">
        <f t="shared" si="204"/>
        <v>0</v>
      </c>
      <c r="AB1527" s="25">
        <f t="shared" si="205"/>
        <v>0</v>
      </c>
    </row>
    <row r="1528" spans="1:28">
      <c r="A1528" s="17">
        <v>43981</v>
      </c>
      <c r="B1528" s="18">
        <v>0.33333333333333298</v>
      </c>
      <c r="C1528" s="18">
        <v>0.625</v>
      </c>
      <c r="G1528" s="5" t="e">
        <f>INDEX('Carta Psicrométrica'!B$3:AO$49,MATCH(datos!F1528,'Carta Psicrométrica'!A$3:A$49,0),MATCH(datos!E1528,'Carta Psicrométrica'!B$2:AO$2,0))</f>
        <v>#N/A</v>
      </c>
      <c r="K1528" s="6">
        <f t="shared" si="200"/>
        <v>0</v>
      </c>
      <c r="S1528" s="23">
        <f t="shared" si="201"/>
        <v>0</v>
      </c>
      <c r="W1528" s="24" t="str">
        <f t="shared" si="202"/>
        <v>Calma</v>
      </c>
      <c r="Y1528" s="24" t="str">
        <f t="shared" si="203"/>
        <v>N/A</v>
      </c>
      <c r="AA1528" s="25">
        <f t="shared" si="204"/>
        <v>0</v>
      </c>
      <c r="AB1528" s="25">
        <f t="shared" si="205"/>
        <v>0</v>
      </c>
    </row>
    <row r="1529" spans="1:28">
      <c r="A1529" s="17">
        <v>43982</v>
      </c>
      <c r="B1529" s="18">
        <v>0.33333333333333298</v>
      </c>
      <c r="C1529" s="18">
        <v>0.625</v>
      </c>
      <c r="G1529" s="5" t="e">
        <f>INDEX('Carta Psicrométrica'!B$3:AO$49,MATCH(datos!F1529,'Carta Psicrométrica'!A$3:A$49,0),MATCH(datos!E1529,'Carta Psicrométrica'!B$2:AO$2,0))</f>
        <v>#N/A</v>
      </c>
      <c r="K1529" s="6">
        <f t="shared" si="200"/>
        <v>0</v>
      </c>
      <c r="S1529" s="23">
        <f t="shared" si="201"/>
        <v>0</v>
      </c>
      <c r="W1529" s="24" t="str">
        <f t="shared" si="202"/>
        <v>Calma</v>
      </c>
      <c r="Y1529" s="24" t="str">
        <f t="shared" si="203"/>
        <v>N/A</v>
      </c>
      <c r="AA1529" s="25">
        <f t="shared" si="204"/>
        <v>0</v>
      </c>
      <c r="AB1529" s="25">
        <f t="shared" si="205"/>
        <v>0</v>
      </c>
    </row>
    <row r="1530" spans="1:28">
      <c r="A1530" s="17">
        <v>43983</v>
      </c>
      <c r="B1530" s="18">
        <v>0.33333333333333298</v>
      </c>
      <c r="C1530" s="18">
        <v>0.625</v>
      </c>
      <c r="G1530" s="5" t="e">
        <f>INDEX('Carta Psicrométrica'!B$3:AO$49,MATCH(datos!F1530,'Carta Psicrométrica'!A$3:A$49,0),MATCH(datos!E1530,'Carta Psicrométrica'!B$2:AO$2,0))</f>
        <v>#N/A</v>
      </c>
      <c r="K1530" s="6">
        <f t="shared" si="200"/>
        <v>0</v>
      </c>
      <c r="S1530" s="23">
        <f t="shared" si="201"/>
        <v>0</v>
      </c>
      <c r="W1530" s="24" t="str">
        <f t="shared" si="202"/>
        <v>Calma</v>
      </c>
      <c r="Y1530" s="24" t="str">
        <f t="shared" si="203"/>
        <v>N/A</v>
      </c>
      <c r="AA1530" s="25">
        <f t="shared" si="204"/>
        <v>0</v>
      </c>
      <c r="AB1530" s="25">
        <f t="shared" si="205"/>
        <v>0</v>
      </c>
    </row>
    <row r="1531" spans="1:28">
      <c r="A1531" s="17">
        <v>43984</v>
      </c>
      <c r="B1531" s="18">
        <v>0.33333333333333298</v>
      </c>
      <c r="C1531" s="18">
        <v>0.625</v>
      </c>
      <c r="G1531" s="5" t="e">
        <f>INDEX('Carta Psicrométrica'!B$3:AO$49,MATCH(datos!F1531,'Carta Psicrométrica'!A$3:A$49,0),MATCH(datos!E1531,'Carta Psicrométrica'!B$2:AO$2,0))</f>
        <v>#N/A</v>
      </c>
      <c r="K1531" s="6">
        <f t="shared" si="200"/>
        <v>0</v>
      </c>
      <c r="S1531" s="23">
        <f t="shared" si="201"/>
        <v>0</v>
      </c>
      <c r="W1531" s="24" t="str">
        <f t="shared" si="202"/>
        <v>Calma</v>
      </c>
      <c r="Y1531" s="24" t="str">
        <f t="shared" si="203"/>
        <v>N/A</v>
      </c>
      <c r="AA1531" s="25">
        <f t="shared" si="204"/>
        <v>0</v>
      </c>
      <c r="AB1531" s="25">
        <f t="shared" si="205"/>
        <v>0</v>
      </c>
    </row>
    <row r="1532" spans="1:28">
      <c r="A1532" s="17">
        <v>43985</v>
      </c>
      <c r="B1532" s="18">
        <v>0.33333333333333298</v>
      </c>
      <c r="C1532" s="18">
        <v>0.625</v>
      </c>
      <c r="G1532" s="5" t="e">
        <f>INDEX('Carta Psicrométrica'!B$3:AO$49,MATCH(datos!F1532,'Carta Psicrométrica'!A$3:A$49,0),MATCH(datos!E1532,'Carta Psicrométrica'!B$2:AO$2,0))</f>
        <v>#N/A</v>
      </c>
      <c r="K1532" s="6">
        <f t="shared" ref="K1532:K1595" si="206">J1532*0.75</f>
        <v>0</v>
      </c>
      <c r="S1532" s="23">
        <f t="shared" si="201"/>
        <v>0</v>
      </c>
      <c r="W1532" s="24" t="str">
        <f t="shared" si="202"/>
        <v>Calma</v>
      </c>
      <c r="Y1532" s="24" t="str">
        <f t="shared" si="203"/>
        <v>N/A</v>
      </c>
      <c r="AA1532" s="25">
        <f t="shared" si="204"/>
        <v>0</v>
      </c>
      <c r="AB1532" s="25">
        <f t="shared" si="205"/>
        <v>0</v>
      </c>
    </row>
    <row r="1533" spans="1:28">
      <c r="A1533" s="17">
        <v>43986</v>
      </c>
      <c r="B1533" s="18">
        <v>0.33333333333333298</v>
      </c>
      <c r="C1533" s="18">
        <v>0.625</v>
      </c>
      <c r="G1533" s="5" t="e">
        <f>INDEX('Carta Psicrométrica'!B$3:AO$49,MATCH(datos!F1533,'Carta Psicrométrica'!A$3:A$49,0),MATCH(datos!E1533,'Carta Psicrométrica'!B$2:AO$2,0))</f>
        <v>#N/A</v>
      </c>
      <c r="K1533" s="6">
        <f t="shared" si="206"/>
        <v>0</v>
      </c>
      <c r="S1533" s="23">
        <f t="shared" si="201"/>
        <v>0</v>
      </c>
      <c r="W1533" s="24" t="str">
        <f t="shared" si="202"/>
        <v>Calma</v>
      </c>
      <c r="Y1533" s="24" t="str">
        <f t="shared" si="203"/>
        <v>N/A</v>
      </c>
      <c r="AA1533" s="25">
        <f t="shared" si="204"/>
        <v>0</v>
      </c>
      <c r="AB1533" s="25">
        <f t="shared" si="205"/>
        <v>0</v>
      </c>
    </row>
    <row r="1534" spans="1:28">
      <c r="A1534" s="17">
        <v>43987</v>
      </c>
      <c r="B1534" s="18">
        <v>0.33333333333333298</v>
      </c>
      <c r="C1534" s="18">
        <v>0.625</v>
      </c>
      <c r="G1534" s="5" t="e">
        <f>INDEX('Carta Psicrométrica'!B$3:AO$49,MATCH(datos!F1534,'Carta Psicrométrica'!A$3:A$49,0),MATCH(datos!E1534,'Carta Psicrométrica'!B$2:AO$2,0))</f>
        <v>#N/A</v>
      </c>
      <c r="K1534" s="6">
        <f t="shared" si="206"/>
        <v>0</v>
      </c>
      <c r="S1534" s="23">
        <f t="shared" si="201"/>
        <v>0</v>
      </c>
      <c r="W1534" s="24" t="str">
        <f t="shared" si="202"/>
        <v>Calma</v>
      </c>
      <c r="Y1534" s="24" t="str">
        <f t="shared" si="203"/>
        <v>N/A</v>
      </c>
      <c r="AA1534" s="25">
        <f t="shared" si="204"/>
        <v>0</v>
      </c>
      <c r="AB1534" s="25">
        <f t="shared" si="205"/>
        <v>0</v>
      </c>
    </row>
    <row r="1535" spans="1:28">
      <c r="A1535" s="17">
        <v>43988</v>
      </c>
      <c r="B1535" s="18">
        <v>0.33333333333333298</v>
      </c>
      <c r="C1535" s="18">
        <v>0.625</v>
      </c>
      <c r="G1535" s="5" t="e">
        <f>INDEX('Carta Psicrométrica'!B$3:AO$49,MATCH(datos!F1535,'Carta Psicrométrica'!A$3:A$49,0),MATCH(datos!E1535,'Carta Psicrométrica'!B$2:AO$2,0))</f>
        <v>#N/A</v>
      </c>
      <c r="K1535" s="6">
        <f t="shared" si="206"/>
        <v>0</v>
      </c>
      <c r="S1535" s="23">
        <f t="shared" si="201"/>
        <v>0</v>
      </c>
      <c r="W1535" s="24" t="str">
        <f t="shared" si="202"/>
        <v>Calma</v>
      </c>
      <c r="Y1535" s="24" t="str">
        <f t="shared" si="203"/>
        <v>N/A</v>
      </c>
      <c r="AA1535" s="25">
        <f t="shared" si="204"/>
        <v>0</v>
      </c>
      <c r="AB1535" s="25">
        <f t="shared" si="205"/>
        <v>0</v>
      </c>
    </row>
    <row r="1536" spans="1:28">
      <c r="A1536" s="17">
        <v>43989</v>
      </c>
      <c r="B1536" s="18">
        <v>0.33333333333333298</v>
      </c>
      <c r="C1536" s="18">
        <v>0.625</v>
      </c>
      <c r="G1536" s="5" t="e">
        <f>INDEX('Carta Psicrométrica'!B$3:AO$49,MATCH(datos!F1536,'Carta Psicrométrica'!A$3:A$49,0),MATCH(datos!E1536,'Carta Psicrométrica'!B$2:AO$2,0))</f>
        <v>#N/A</v>
      </c>
      <c r="K1536" s="6">
        <f t="shared" si="206"/>
        <v>0</v>
      </c>
      <c r="S1536" s="23">
        <f t="shared" si="201"/>
        <v>0</v>
      </c>
      <c r="W1536" s="24" t="str">
        <f t="shared" si="202"/>
        <v>Calma</v>
      </c>
      <c r="Y1536" s="24" t="str">
        <f t="shared" si="203"/>
        <v>N/A</v>
      </c>
      <c r="AA1536" s="25">
        <f t="shared" si="204"/>
        <v>0</v>
      </c>
      <c r="AB1536" s="25">
        <f t="shared" si="205"/>
        <v>0</v>
      </c>
    </row>
    <row r="1537" spans="1:28">
      <c r="A1537" s="17">
        <v>43990</v>
      </c>
      <c r="B1537" s="18">
        <v>0.33333333333333298</v>
      </c>
      <c r="C1537" s="18">
        <v>0.625</v>
      </c>
      <c r="G1537" s="5" t="e">
        <f>INDEX('Carta Psicrométrica'!B$3:AO$49,MATCH(datos!F1537,'Carta Psicrométrica'!A$3:A$49,0),MATCH(datos!E1537,'Carta Psicrométrica'!B$2:AO$2,0))</f>
        <v>#N/A</v>
      </c>
      <c r="K1537" s="6">
        <f t="shared" si="206"/>
        <v>0</v>
      </c>
      <c r="S1537" s="23">
        <f t="shared" si="201"/>
        <v>0</v>
      </c>
      <c r="W1537" s="24" t="str">
        <f t="shared" si="202"/>
        <v>Calma</v>
      </c>
      <c r="Y1537" s="24" t="str">
        <f t="shared" si="203"/>
        <v>N/A</v>
      </c>
      <c r="AA1537" s="25">
        <f t="shared" si="204"/>
        <v>0</v>
      </c>
      <c r="AB1537" s="25">
        <f t="shared" si="205"/>
        <v>0</v>
      </c>
    </row>
    <row r="1538" spans="1:28">
      <c r="A1538" s="17">
        <v>43991</v>
      </c>
      <c r="B1538" s="18">
        <v>0.33333333333333298</v>
      </c>
      <c r="C1538" s="18">
        <v>0.625</v>
      </c>
      <c r="G1538" s="5" t="e">
        <f>INDEX('Carta Psicrométrica'!B$3:AO$49,MATCH(datos!F1538,'Carta Psicrométrica'!A$3:A$49,0),MATCH(datos!E1538,'Carta Psicrométrica'!B$2:AO$2,0))</f>
        <v>#N/A</v>
      </c>
      <c r="K1538" s="6">
        <f t="shared" si="206"/>
        <v>0</v>
      </c>
      <c r="S1538" s="23">
        <f t="shared" si="201"/>
        <v>0</v>
      </c>
      <c r="W1538" s="24" t="str">
        <f t="shared" si="202"/>
        <v>Calma</v>
      </c>
      <c r="Y1538" s="24" t="str">
        <f t="shared" si="203"/>
        <v>N/A</v>
      </c>
      <c r="AA1538" s="25">
        <f t="shared" si="204"/>
        <v>0</v>
      </c>
      <c r="AB1538" s="25">
        <f t="shared" si="205"/>
        <v>0</v>
      </c>
    </row>
    <row r="1539" spans="1:28">
      <c r="A1539" s="17">
        <v>43992</v>
      </c>
      <c r="B1539" s="18">
        <v>0.33333333333333298</v>
      </c>
      <c r="C1539" s="18">
        <v>0.625</v>
      </c>
      <c r="G1539" s="5" t="e">
        <f>INDEX('Carta Psicrométrica'!B$3:AO$49,MATCH(datos!F1539,'Carta Psicrométrica'!A$3:A$49,0),MATCH(datos!E1539,'Carta Psicrométrica'!B$2:AO$2,0))</f>
        <v>#N/A</v>
      </c>
      <c r="K1539" s="6">
        <f t="shared" si="206"/>
        <v>0</v>
      </c>
      <c r="S1539" s="23">
        <f t="shared" si="201"/>
        <v>0</v>
      </c>
      <c r="W1539" s="24" t="str">
        <f t="shared" si="202"/>
        <v>Calma</v>
      </c>
      <c r="Y1539" s="24" t="str">
        <f t="shared" si="203"/>
        <v>N/A</v>
      </c>
      <c r="AA1539" s="25">
        <f t="shared" si="204"/>
        <v>0</v>
      </c>
      <c r="AB1539" s="25">
        <f t="shared" si="205"/>
        <v>0</v>
      </c>
    </row>
    <row r="1540" spans="1:28">
      <c r="A1540" s="17">
        <v>43993</v>
      </c>
      <c r="B1540" s="18">
        <v>0.33333333333333298</v>
      </c>
      <c r="C1540" s="18">
        <v>0.625</v>
      </c>
      <c r="G1540" s="5" t="e">
        <f>INDEX('Carta Psicrométrica'!B$3:AO$49,MATCH(datos!F1540,'Carta Psicrométrica'!A$3:A$49,0),MATCH(datos!E1540,'Carta Psicrométrica'!B$2:AO$2,0))</f>
        <v>#N/A</v>
      </c>
      <c r="K1540" s="6">
        <f t="shared" si="206"/>
        <v>0</v>
      </c>
      <c r="S1540" s="23">
        <f t="shared" si="201"/>
        <v>0</v>
      </c>
      <c r="W1540" s="24" t="str">
        <f t="shared" si="202"/>
        <v>Calma</v>
      </c>
      <c r="Y1540" s="24" t="str">
        <f t="shared" si="203"/>
        <v>N/A</v>
      </c>
      <c r="AA1540" s="25">
        <f t="shared" si="204"/>
        <v>0</v>
      </c>
      <c r="AB1540" s="25">
        <f t="shared" si="205"/>
        <v>0</v>
      </c>
    </row>
    <row r="1541" spans="1:28">
      <c r="A1541" s="17">
        <v>43994</v>
      </c>
      <c r="B1541" s="18">
        <v>0.33333333333333298</v>
      </c>
      <c r="C1541" s="18">
        <v>0.625</v>
      </c>
      <c r="G1541" s="5" t="e">
        <f>INDEX('Carta Psicrométrica'!B$3:AO$49,MATCH(datos!F1541,'Carta Psicrométrica'!A$3:A$49,0),MATCH(datos!E1541,'Carta Psicrométrica'!B$2:AO$2,0))</f>
        <v>#N/A</v>
      </c>
      <c r="K1541" s="6">
        <f t="shared" si="206"/>
        <v>0</v>
      </c>
      <c r="S1541" s="23">
        <f t="shared" si="201"/>
        <v>0</v>
      </c>
      <c r="W1541" s="24" t="str">
        <f t="shared" si="202"/>
        <v>Calma</v>
      </c>
      <c r="Y1541" s="24" t="str">
        <f t="shared" si="203"/>
        <v>N/A</v>
      </c>
      <c r="AA1541" s="25">
        <f t="shared" si="204"/>
        <v>0</v>
      </c>
      <c r="AB1541" s="25">
        <f t="shared" si="205"/>
        <v>0</v>
      </c>
    </row>
    <row r="1542" spans="1:28">
      <c r="A1542" s="17">
        <v>43995</v>
      </c>
      <c r="B1542" s="18">
        <v>0.33333333333333298</v>
      </c>
      <c r="C1542" s="18">
        <v>0.625</v>
      </c>
      <c r="G1542" s="5" t="e">
        <f>INDEX('Carta Psicrométrica'!B$3:AO$49,MATCH(datos!F1542,'Carta Psicrométrica'!A$3:A$49,0),MATCH(datos!E1542,'Carta Psicrométrica'!B$2:AO$2,0))</f>
        <v>#N/A</v>
      </c>
      <c r="K1542" s="6">
        <f t="shared" si="206"/>
        <v>0</v>
      </c>
      <c r="S1542" s="23">
        <f t="shared" si="201"/>
        <v>0</v>
      </c>
      <c r="W1542" s="24" t="str">
        <f t="shared" si="202"/>
        <v>Calma</v>
      </c>
      <c r="Y1542" s="24" t="str">
        <f t="shared" si="203"/>
        <v>N/A</v>
      </c>
      <c r="AA1542" s="25">
        <f t="shared" si="204"/>
        <v>0</v>
      </c>
      <c r="AB1542" s="25">
        <f t="shared" si="205"/>
        <v>0</v>
      </c>
    </row>
    <row r="1543" spans="1:28">
      <c r="A1543" s="17">
        <v>43996</v>
      </c>
      <c r="B1543" s="18">
        <v>0.33333333333333298</v>
      </c>
      <c r="C1543" s="18">
        <v>0.625</v>
      </c>
      <c r="G1543" s="5" t="e">
        <f>INDEX('Carta Psicrométrica'!B$3:AO$49,MATCH(datos!F1543,'Carta Psicrométrica'!A$3:A$49,0),MATCH(datos!E1543,'Carta Psicrométrica'!B$2:AO$2,0))</f>
        <v>#N/A</v>
      </c>
      <c r="K1543" s="6">
        <f t="shared" si="206"/>
        <v>0</v>
      </c>
      <c r="S1543" s="23">
        <f t="shared" si="201"/>
        <v>0</v>
      </c>
      <c r="W1543" s="24" t="str">
        <f t="shared" si="202"/>
        <v>Calma</v>
      </c>
      <c r="Y1543" s="24" t="str">
        <f t="shared" si="203"/>
        <v>N/A</v>
      </c>
      <c r="AA1543" s="25">
        <f t="shared" si="204"/>
        <v>0</v>
      </c>
      <c r="AB1543" s="25">
        <f t="shared" si="205"/>
        <v>0</v>
      </c>
    </row>
    <row r="1544" spans="1:28">
      <c r="A1544" s="17">
        <v>43997</v>
      </c>
      <c r="B1544" s="18">
        <v>0.33333333333333298</v>
      </c>
      <c r="C1544" s="18">
        <v>0.625</v>
      </c>
      <c r="G1544" s="5" t="e">
        <f>INDEX('Carta Psicrométrica'!B$3:AO$49,MATCH(datos!F1544,'Carta Psicrométrica'!A$3:A$49,0),MATCH(datos!E1544,'Carta Psicrométrica'!B$2:AO$2,0))</f>
        <v>#N/A</v>
      </c>
      <c r="K1544" s="6">
        <f t="shared" si="206"/>
        <v>0</v>
      </c>
      <c r="S1544" s="23">
        <f t="shared" si="201"/>
        <v>0</v>
      </c>
      <c r="W1544" s="24" t="str">
        <f t="shared" si="202"/>
        <v>Calma</v>
      </c>
      <c r="Y1544" s="24" t="str">
        <f t="shared" si="203"/>
        <v>N/A</v>
      </c>
      <c r="AA1544" s="25">
        <f t="shared" si="204"/>
        <v>0</v>
      </c>
      <c r="AB1544" s="25">
        <f t="shared" si="205"/>
        <v>0</v>
      </c>
    </row>
    <row r="1545" spans="1:28">
      <c r="A1545" s="17">
        <v>43998</v>
      </c>
      <c r="B1545" s="18">
        <v>0.33333333333333298</v>
      </c>
      <c r="C1545" s="18">
        <v>0.625</v>
      </c>
      <c r="G1545" s="5" t="e">
        <f>INDEX('Carta Psicrométrica'!B$3:AO$49,MATCH(datos!F1545,'Carta Psicrométrica'!A$3:A$49,0),MATCH(datos!E1545,'Carta Psicrométrica'!B$2:AO$2,0))</f>
        <v>#N/A</v>
      </c>
      <c r="K1545" s="6">
        <f t="shared" si="206"/>
        <v>0</v>
      </c>
      <c r="S1545" s="23">
        <f t="shared" si="201"/>
        <v>0</v>
      </c>
      <c r="W1545" s="24" t="str">
        <f t="shared" si="202"/>
        <v>Calma</v>
      </c>
      <c r="Y1545" s="24" t="str">
        <f t="shared" si="203"/>
        <v>N/A</v>
      </c>
      <c r="AA1545" s="25">
        <f t="shared" si="204"/>
        <v>0</v>
      </c>
      <c r="AB1545" s="25">
        <f t="shared" si="205"/>
        <v>0</v>
      </c>
    </row>
    <row r="1546" spans="1:28">
      <c r="A1546" s="17">
        <v>43999</v>
      </c>
      <c r="B1546" s="18">
        <v>0.33333333333333298</v>
      </c>
      <c r="C1546" s="18">
        <v>0.625</v>
      </c>
      <c r="G1546" s="5" t="e">
        <f>INDEX('Carta Psicrométrica'!B$3:AO$49,MATCH(datos!F1546,'Carta Psicrométrica'!A$3:A$49,0),MATCH(datos!E1546,'Carta Psicrométrica'!B$2:AO$2,0))</f>
        <v>#N/A</v>
      </c>
      <c r="K1546" s="6">
        <f t="shared" si="206"/>
        <v>0</v>
      </c>
      <c r="S1546" s="23">
        <f t="shared" si="201"/>
        <v>0</v>
      </c>
      <c r="W1546" s="24" t="str">
        <f t="shared" si="202"/>
        <v>Calma</v>
      </c>
      <c r="Y1546" s="24" t="str">
        <f t="shared" si="203"/>
        <v>N/A</v>
      </c>
      <c r="AA1546" s="25">
        <f t="shared" si="204"/>
        <v>0</v>
      </c>
      <c r="AB1546" s="25">
        <f t="shared" si="205"/>
        <v>0</v>
      </c>
    </row>
    <row r="1547" spans="1:28">
      <c r="A1547" s="17">
        <v>44000</v>
      </c>
      <c r="B1547" s="18">
        <v>0.33333333333333298</v>
      </c>
      <c r="C1547" s="18">
        <v>0.625</v>
      </c>
      <c r="G1547" s="5" t="e">
        <f>INDEX('Carta Psicrométrica'!B$3:AO$49,MATCH(datos!F1547,'Carta Psicrométrica'!A$3:A$49,0),MATCH(datos!E1547,'Carta Psicrométrica'!B$2:AO$2,0))</f>
        <v>#N/A</v>
      </c>
      <c r="K1547" s="6">
        <f t="shared" si="206"/>
        <v>0</v>
      </c>
      <c r="S1547" s="23">
        <f t="shared" si="201"/>
        <v>0</v>
      </c>
      <c r="W1547" s="24" t="str">
        <f t="shared" si="202"/>
        <v>Calma</v>
      </c>
      <c r="Y1547" s="24" t="str">
        <f t="shared" si="203"/>
        <v>N/A</v>
      </c>
      <c r="AA1547" s="25">
        <f t="shared" si="204"/>
        <v>0</v>
      </c>
      <c r="AB1547" s="25">
        <f t="shared" si="205"/>
        <v>0</v>
      </c>
    </row>
    <row r="1548" spans="1:28">
      <c r="A1548" s="17">
        <v>44001</v>
      </c>
      <c r="B1548" s="18">
        <v>0.33333333333333298</v>
      </c>
      <c r="C1548" s="18">
        <v>0.625</v>
      </c>
      <c r="G1548" s="5" t="e">
        <f>INDEX('Carta Psicrométrica'!B$3:AO$49,MATCH(datos!F1548,'Carta Psicrométrica'!A$3:A$49,0),MATCH(datos!E1548,'Carta Psicrométrica'!B$2:AO$2,0))</f>
        <v>#N/A</v>
      </c>
      <c r="K1548" s="6">
        <f t="shared" si="206"/>
        <v>0</v>
      </c>
      <c r="S1548" s="23">
        <f t="shared" si="201"/>
        <v>0</v>
      </c>
      <c r="W1548" s="24" t="str">
        <f t="shared" si="202"/>
        <v>Calma</v>
      </c>
      <c r="Y1548" s="24" t="str">
        <f t="shared" si="203"/>
        <v>N/A</v>
      </c>
      <c r="AA1548" s="25">
        <f t="shared" si="204"/>
        <v>0</v>
      </c>
      <c r="AB1548" s="25">
        <f t="shared" si="205"/>
        <v>0</v>
      </c>
    </row>
    <row r="1549" spans="1:28">
      <c r="A1549" s="17">
        <v>44002</v>
      </c>
      <c r="B1549" s="18">
        <v>0.33333333333333298</v>
      </c>
      <c r="C1549" s="18">
        <v>0.625</v>
      </c>
      <c r="G1549" s="5" t="e">
        <f>INDEX('Carta Psicrométrica'!B$3:AO$49,MATCH(datos!F1549,'Carta Psicrométrica'!A$3:A$49,0),MATCH(datos!E1549,'Carta Psicrométrica'!B$2:AO$2,0))</f>
        <v>#N/A</v>
      </c>
      <c r="K1549" s="6">
        <f t="shared" si="206"/>
        <v>0</v>
      </c>
      <c r="S1549" s="23">
        <f t="shared" si="201"/>
        <v>0</v>
      </c>
      <c r="W1549" s="24" t="str">
        <f t="shared" si="202"/>
        <v>Calma</v>
      </c>
      <c r="Y1549" s="24" t="str">
        <f t="shared" si="203"/>
        <v>N/A</v>
      </c>
      <c r="AA1549" s="25">
        <f t="shared" si="204"/>
        <v>0</v>
      </c>
      <c r="AB1549" s="25">
        <f t="shared" si="205"/>
        <v>0</v>
      </c>
    </row>
    <row r="1550" spans="1:28">
      <c r="A1550" s="17">
        <v>44003</v>
      </c>
      <c r="B1550" s="18">
        <v>0.33333333333333298</v>
      </c>
      <c r="C1550" s="18">
        <v>0.625</v>
      </c>
      <c r="G1550" s="5" t="e">
        <f>INDEX('Carta Psicrométrica'!B$3:AO$49,MATCH(datos!F1550,'Carta Psicrométrica'!A$3:A$49,0),MATCH(datos!E1550,'Carta Psicrométrica'!B$2:AO$2,0))</f>
        <v>#N/A</v>
      </c>
      <c r="K1550" s="6">
        <f t="shared" si="206"/>
        <v>0</v>
      </c>
      <c r="S1550" s="23">
        <f t="shared" si="201"/>
        <v>0</v>
      </c>
      <c r="W1550" s="24" t="str">
        <f t="shared" si="202"/>
        <v>Calma</v>
      </c>
      <c r="Y1550" s="24" t="str">
        <f t="shared" si="203"/>
        <v>N/A</v>
      </c>
      <c r="AA1550" s="25">
        <f t="shared" si="204"/>
        <v>0</v>
      </c>
      <c r="AB1550" s="25">
        <f t="shared" si="205"/>
        <v>0</v>
      </c>
    </row>
    <row r="1551" spans="1:28">
      <c r="A1551" s="17">
        <v>44004</v>
      </c>
      <c r="B1551" s="18">
        <v>0.33333333333333298</v>
      </c>
      <c r="C1551" s="18">
        <v>0.625</v>
      </c>
      <c r="G1551" s="5" t="e">
        <f>INDEX('Carta Psicrométrica'!B$3:AO$49,MATCH(datos!F1551,'Carta Psicrométrica'!A$3:A$49,0),MATCH(datos!E1551,'Carta Psicrométrica'!B$2:AO$2,0))</f>
        <v>#N/A</v>
      </c>
      <c r="K1551" s="6">
        <f t="shared" si="206"/>
        <v>0</v>
      </c>
      <c r="S1551" s="23">
        <f t="shared" si="201"/>
        <v>0</v>
      </c>
      <c r="W1551" s="24" t="str">
        <f t="shared" si="202"/>
        <v>Calma</v>
      </c>
      <c r="Y1551" s="24" t="str">
        <f t="shared" si="203"/>
        <v>N/A</v>
      </c>
      <c r="AA1551" s="25">
        <f t="shared" si="204"/>
        <v>0</v>
      </c>
      <c r="AB1551" s="25">
        <f t="shared" si="205"/>
        <v>0</v>
      </c>
    </row>
    <row r="1552" spans="1:28">
      <c r="A1552" s="17">
        <v>44005</v>
      </c>
      <c r="B1552" s="18">
        <v>0.33333333333333298</v>
      </c>
      <c r="C1552" s="18">
        <v>0.625</v>
      </c>
      <c r="G1552" s="5" t="e">
        <f>INDEX('Carta Psicrométrica'!B$3:AO$49,MATCH(datos!F1552,'Carta Psicrométrica'!A$3:A$49,0),MATCH(datos!E1552,'Carta Psicrométrica'!B$2:AO$2,0))</f>
        <v>#N/A</v>
      </c>
      <c r="K1552" s="6">
        <f t="shared" si="206"/>
        <v>0</v>
      </c>
      <c r="S1552" s="23">
        <f t="shared" si="201"/>
        <v>0</v>
      </c>
      <c r="W1552" s="24" t="str">
        <f t="shared" si="202"/>
        <v>Calma</v>
      </c>
      <c r="Y1552" s="24" t="str">
        <f t="shared" si="203"/>
        <v>N/A</v>
      </c>
      <c r="AA1552" s="25">
        <f t="shared" si="204"/>
        <v>0</v>
      </c>
      <c r="AB1552" s="25">
        <f t="shared" si="205"/>
        <v>0</v>
      </c>
    </row>
    <row r="1553" spans="1:28">
      <c r="A1553" s="17">
        <v>44006</v>
      </c>
      <c r="B1553" s="18">
        <v>0.33333333333333298</v>
      </c>
      <c r="C1553" s="18">
        <v>0.625</v>
      </c>
      <c r="G1553" s="5" t="e">
        <f>INDEX('Carta Psicrométrica'!B$3:AO$49,MATCH(datos!F1553,'Carta Psicrométrica'!A$3:A$49,0),MATCH(datos!E1553,'Carta Psicrométrica'!B$2:AO$2,0))</f>
        <v>#N/A</v>
      </c>
      <c r="K1553" s="6">
        <f t="shared" si="206"/>
        <v>0</v>
      </c>
      <c r="S1553" s="23">
        <f t="shared" si="201"/>
        <v>0</v>
      </c>
      <c r="W1553" s="24" t="str">
        <f t="shared" si="202"/>
        <v>Calma</v>
      </c>
      <c r="Y1553" s="24" t="str">
        <f t="shared" si="203"/>
        <v>N/A</v>
      </c>
      <c r="AA1553" s="25">
        <f t="shared" si="204"/>
        <v>0</v>
      </c>
      <c r="AB1553" s="25">
        <f t="shared" si="205"/>
        <v>0</v>
      </c>
    </row>
    <row r="1554" spans="1:28">
      <c r="A1554" s="17">
        <v>44007</v>
      </c>
      <c r="B1554" s="18">
        <v>0.33333333333333298</v>
      </c>
      <c r="C1554" s="18">
        <v>0.625</v>
      </c>
      <c r="G1554" s="5" t="e">
        <f>INDEX('Carta Psicrométrica'!B$3:AO$49,MATCH(datos!F1554,'Carta Psicrométrica'!A$3:A$49,0),MATCH(datos!E1554,'Carta Psicrométrica'!B$2:AO$2,0))</f>
        <v>#N/A</v>
      </c>
      <c r="K1554" s="6">
        <f t="shared" si="206"/>
        <v>0</v>
      </c>
      <c r="S1554" s="23">
        <f t="shared" si="201"/>
        <v>0</v>
      </c>
      <c r="W1554" s="24" t="str">
        <f t="shared" si="202"/>
        <v>Calma</v>
      </c>
      <c r="Y1554" s="24" t="str">
        <f t="shared" si="203"/>
        <v>N/A</v>
      </c>
      <c r="AA1554" s="25">
        <f t="shared" si="204"/>
        <v>0</v>
      </c>
      <c r="AB1554" s="25">
        <f t="shared" si="205"/>
        <v>0</v>
      </c>
    </row>
    <row r="1555" spans="1:28">
      <c r="A1555" s="17">
        <v>44008</v>
      </c>
      <c r="B1555" s="18">
        <v>0.33333333333333298</v>
      </c>
      <c r="C1555" s="18">
        <v>0.625</v>
      </c>
      <c r="G1555" s="5" t="e">
        <f>INDEX('Carta Psicrométrica'!B$3:AO$49,MATCH(datos!F1555,'Carta Psicrométrica'!A$3:A$49,0),MATCH(datos!E1555,'Carta Psicrométrica'!B$2:AO$2,0))</f>
        <v>#N/A</v>
      </c>
      <c r="K1555" s="6">
        <f t="shared" si="206"/>
        <v>0</v>
      </c>
      <c r="S1555" s="23">
        <f t="shared" si="201"/>
        <v>0</v>
      </c>
      <c r="W1555" s="24" t="str">
        <f t="shared" si="202"/>
        <v>Calma</v>
      </c>
      <c r="Y1555" s="24" t="str">
        <f t="shared" si="203"/>
        <v>N/A</v>
      </c>
      <c r="AA1555" s="25">
        <f t="shared" si="204"/>
        <v>0</v>
      </c>
      <c r="AB1555" s="25">
        <f t="shared" si="205"/>
        <v>0</v>
      </c>
    </row>
    <row r="1556" spans="1:28">
      <c r="A1556" s="17">
        <v>44009</v>
      </c>
      <c r="B1556" s="18">
        <v>0.33333333333333298</v>
      </c>
      <c r="C1556" s="18">
        <v>0.625</v>
      </c>
      <c r="G1556" s="5" t="e">
        <f>INDEX('Carta Psicrométrica'!B$3:AO$49,MATCH(datos!F1556,'Carta Psicrométrica'!A$3:A$49,0),MATCH(datos!E1556,'Carta Psicrométrica'!B$2:AO$2,0))</f>
        <v>#N/A</v>
      </c>
      <c r="K1556" s="6">
        <f t="shared" si="206"/>
        <v>0</v>
      </c>
      <c r="S1556" s="23">
        <f t="shared" si="201"/>
        <v>0</v>
      </c>
      <c r="W1556" s="24" t="str">
        <f t="shared" si="202"/>
        <v>Calma</v>
      </c>
      <c r="Y1556" s="24" t="str">
        <f t="shared" si="203"/>
        <v>N/A</v>
      </c>
      <c r="AA1556" s="25">
        <f t="shared" si="204"/>
        <v>0</v>
      </c>
      <c r="AB1556" s="25">
        <f t="shared" si="205"/>
        <v>0</v>
      </c>
    </row>
    <row r="1557" spans="1:28">
      <c r="A1557" s="17">
        <v>44010</v>
      </c>
      <c r="B1557" s="18">
        <v>0.33333333333333298</v>
      </c>
      <c r="C1557" s="18">
        <v>0.625</v>
      </c>
      <c r="G1557" s="5" t="e">
        <f>INDEX('Carta Psicrométrica'!B$3:AO$49,MATCH(datos!F1557,'Carta Psicrométrica'!A$3:A$49,0),MATCH(datos!E1557,'Carta Psicrométrica'!B$2:AO$2,0))</f>
        <v>#N/A</v>
      </c>
      <c r="K1557" s="6">
        <f t="shared" si="206"/>
        <v>0</v>
      </c>
      <c r="S1557" s="23">
        <f t="shared" si="201"/>
        <v>0</v>
      </c>
      <c r="W1557" s="24" t="str">
        <f t="shared" si="202"/>
        <v>Calma</v>
      </c>
      <c r="Y1557" s="24" t="str">
        <f t="shared" si="203"/>
        <v>N/A</v>
      </c>
      <c r="AA1557" s="25">
        <f t="shared" si="204"/>
        <v>0</v>
      </c>
      <c r="AB1557" s="25">
        <f t="shared" si="205"/>
        <v>0</v>
      </c>
    </row>
    <row r="1558" spans="1:28">
      <c r="A1558" s="17">
        <v>44011</v>
      </c>
      <c r="B1558" s="18">
        <v>0.33333333333333298</v>
      </c>
      <c r="C1558" s="18">
        <v>0.625</v>
      </c>
      <c r="G1558" s="5" t="e">
        <f>INDEX('Carta Psicrométrica'!B$3:AO$49,MATCH(datos!F1558,'Carta Psicrométrica'!A$3:A$49,0),MATCH(datos!E1558,'Carta Psicrométrica'!B$2:AO$2,0))</f>
        <v>#N/A</v>
      </c>
      <c r="K1558" s="6">
        <f t="shared" si="206"/>
        <v>0</v>
      </c>
      <c r="S1558" s="23">
        <f t="shared" si="201"/>
        <v>0</v>
      </c>
      <c r="W1558" s="24" t="str">
        <f t="shared" si="202"/>
        <v>Calma</v>
      </c>
      <c r="Y1558" s="24" t="str">
        <f t="shared" si="203"/>
        <v>N/A</v>
      </c>
      <c r="AA1558" s="25">
        <f t="shared" si="204"/>
        <v>0</v>
      </c>
      <c r="AB1558" s="25">
        <f t="shared" si="205"/>
        <v>0</v>
      </c>
    </row>
    <row r="1559" spans="1:28">
      <c r="A1559" s="17">
        <v>44012</v>
      </c>
      <c r="B1559" s="18">
        <v>0.33333333333333298</v>
      </c>
      <c r="C1559" s="18">
        <v>0.625</v>
      </c>
      <c r="G1559" s="5" t="e">
        <f>INDEX('Carta Psicrométrica'!B$3:AO$49,MATCH(datos!F1559,'Carta Psicrométrica'!A$3:A$49,0),MATCH(datos!E1559,'Carta Psicrométrica'!B$2:AO$2,0))</f>
        <v>#N/A</v>
      </c>
      <c r="K1559" s="6">
        <f t="shared" si="206"/>
        <v>0</v>
      </c>
      <c r="S1559" s="23">
        <f t="shared" si="201"/>
        <v>0</v>
      </c>
      <c r="W1559" s="24" t="str">
        <f t="shared" si="202"/>
        <v>Calma</v>
      </c>
      <c r="Y1559" s="24" t="str">
        <f t="shared" si="203"/>
        <v>N/A</v>
      </c>
      <c r="AA1559" s="25">
        <f t="shared" si="204"/>
        <v>0</v>
      </c>
      <c r="AB1559" s="25">
        <f t="shared" si="205"/>
        <v>0</v>
      </c>
    </row>
    <row r="1560" spans="1:28">
      <c r="A1560" s="17">
        <v>44013</v>
      </c>
      <c r="B1560" s="18">
        <v>0.33333333333333298</v>
      </c>
      <c r="C1560" s="18">
        <v>0.625</v>
      </c>
      <c r="G1560" s="5" t="e">
        <f>INDEX('Carta Psicrométrica'!B$3:AO$49,MATCH(datos!F1560,'Carta Psicrométrica'!A$3:A$49,0),MATCH(datos!E1560,'Carta Psicrométrica'!B$2:AO$2,0))</f>
        <v>#N/A</v>
      </c>
      <c r="K1560" s="6">
        <f t="shared" si="206"/>
        <v>0</v>
      </c>
      <c r="S1560" s="23">
        <f t="shared" si="201"/>
        <v>0</v>
      </c>
      <c r="W1560" s="24" t="str">
        <f t="shared" si="202"/>
        <v>Calma</v>
      </c>
      <c r="Y1560" s="24" t="str">
        <f t="shared" si="203"/>
        <v>N/A</v>
      </c>
      <c r="AA1560" s="25">
        <f t="shared" si="204"/>
        <v>0</v>
      </c>
      <c r="AB1560" s="25">
        <f t="shared" si="205"/>
        <v>0</v>
      </c>
    </row>
    <row r="1561" spans="1:28">
      <c r="A1561" s="17">
        <v>44014</v>
      </c>
      <c r="B1561" s="18">
        <v>0.33333333333333298</v>
      </c>
      <c r="C1561" s="18">
        <v>0.625</v>
      </c>
      <c r="G1561" s="5" t="e">
        <f>INDEX('Carta Psicrométrica'!B$3:AO$49,MATCH(datos!F1561,'Carta Psicrométrica'!A$3:A$49,0),MATCH(datos!E1561,'Carta Psicrométrica'!B$2:AO$2,0))</f>
        <v>#N/A</v>
      </c>
      <c r="K1561" s="6">
        <f t="shared" si="206"/>
        <v>0</v>
      </c>
      <c r="S1561" s="23">
        <f t="shared" si="201"/>
        <v>0</v>
      </c>
      <c r="W1561" s="24" t="str">
        <f t="shared" si="202"/>
        <v>Calma</v>
      </c>
      <c r="Y1561" s="24" t="str">
        <f t="shared" si="203"/>
        <v>N/A</v>
      </c>
      <c r="AA1561" s="25">
        <f t="shared" si="204"/>
        <v>0</v>
      </c>
      <c r="AB1561" s="25">
        <f t="shared" si="205"/>
        <v>0</v>
      </c>
    </row>
    <row r="1562" spans="1:28">
      <c r="A1562" s="17">
        <v>44015</v>
      </c>
      <c r="B1562" s="18">
        <v>0.33333333333333298</v>
      </c>
      <c r="C1562" s="18">
        <v>0.625</v>
      </c>
      <c r="G1562" s="5" t="e">
        <f>INDEX('Carta Psicrométrica'!B$3:AO$49,MATCH(datos!F1562,'Carta Psicrométrica'!A$3:A$49,0),MATCH(datos!E1562,'Carta Psicrométrica'!B$2:AO$2,0))</f>
        <v>#N/A</v>
      </c>
      <c r="K1562" s="6">
        <f t="shared" si="206"/>
        <v>0</v>
      </c>
      <c r="S1562" s="23">
        <f t="shared" si="201"/>
        <v>0</v>
      </c>
      <c r="W1562" s="24" t="str">
        <f t="shared" si="202"/>
        <v>Calma</v>
      </c>
      <c r="Y1562" s="24" t="str">
        <f t="shared" si="203"/>
        <v>N/A</v>
      </c>
      <c r="AA1562" s="25">
        <f t="shared" si="204"/>
        <v>0</v>
      </c>
      <c r="AB1562" s="25">
        <f t="shared" si="205"/>
        <v>0</v>
      </c>
    </row>
    <row r="1563" spans="1:28">
      <c r="A1563" s="17">
        <v>44016</v>
      </c>
      <c r="B1563" s="18">
        <v>0.33333333333333298</v>
      </c>
      <c r="C1563" s="18">
        <v>0.625</v>
      </c>
      <c r="G1563" s="5" t="e">
        <f>INDEX('Carta Psicrométrica'!B$3:AO$49,MATCH(datos!F1563,'Carta Psicrométrica'!A$3:A$49,0),MATCH(datos!E1563,'Carta Psicrométrica'!B$2:AO$2,0))</f>
        <v>#N/A</v>
      </c>
      <c r="K1563" s="6">
        <f t="shared" si="206"/>
        <v>0</v>
      </c>
      <c r="S1563" s="23">
        <f t="shared" si="201"/>
        <v>0</v>
      </c>
      <c r="W1563" s="24" t="str">
        <f t="shared" si="202"/>
        <v>Calma</v>
      </c>
      <c r="Y1563" s="24" t="str">
        <f t="shared" si="203"/>
        <v>N/A</v>
      </c>
      <c r="AA1563" s="25">
        <f t="shared" si="204"/>
        <v>0</v>
      </c>
      <c r="AB1563" s="25">
        <f t="shared" si="205"/>
        <v>0</v>
      </c>
    </row>
    <row r="1564" spans="1:28">
      <c r="A1564" s="17">
        <v>44017</v>
      </c>
      <c r="B1564" s="18">
        <v>0.33333333333333298</v>
      </c>
      <c r="C1564" s="18">
        <v>0.625</v>
      </c>
      <c r="G1564" s="5" t="e">
        <f>INDEX('Carta Psicrométrica'!B$3:AO$49,MATCH(datos!F1564,'Carta Psicrométrica'!A$3:A$49,0),MATCH(datos!E1564,'Carta Psicrométrica'!B$2:AO$2,0))</f>
        <v>#N/A</v>
      </c>
      <c r="K1564" s="6">
        <f t="shared" si="206"/>
        <v>0</v>
      </c>
      <c r="S1564" s="23">
        <f t="shared" si="201"/>
        <v>0</v>
      </c>
      <c r="W1564" s="24" t="str">
        <f t="shared" si="202"/>
        <v>Calma</v>
      </c>
      <c r="Y1564" s="24" t="str">
        <f t="shared" si="203"/>
        <v>N/A</v>
      </c>
      <c r="AA1564" s="25">
        <f t="shared" si="204"/>
        <v>0</v>
      </c>
      <c r="AB1564" s="25">
        <f t="shared" si="205"/>
        <v>0</v>
      </c>
    </row>
    <row r="1565" spans="1:28">
      <c r="A1565" s="17">
        <v>44018</v>
      </c>
      <c r="B1565" s="18">
        <v>0.33333333333333298</v>
      </c>
      <c r="C1565" s="18">
        <v>0.625</v>
      </c>
      <c r="G1565" s="5" t="e">
        <f>INDEX('Carta Psicrométrica'!B$3:AO$49,MATCH(datos!F1565,'Carta Psicrométrica'!A$3:A$49,0),MATCH(datos!E1565,'Carta Psicrométrica'!B$2:AO$2,0))</f>
        <v>#N/A</v>
      </c>
      <c r="K1565" s="6">
        <f t="shared" si="206"/>
        <v>0</v>
      </c>
      <c r="S1565" s="23">
        <f t="shared" si="201"/>
        <v>0</v>
      </c>
      <c r="W1565" s="24" t="str">
        <f t="shared" si="202"/>
        <v>Calma</v>
      </c>
      <c r="Y1565" s="24" t="str">
        <f t="shared" si="203"/>
        <v>N/A</v>
      </c>
      <c r="AA1565" s="25">
        <f t="shared" si="204"/>
        <v>0</v>
      </c>
      <c r="AB1565" s="25">
        <f t="shared" si="205"/>
        <v>0</v>
      </c>
    </row>
    <row r="1566" spans="1:28">
      <c r="A1566" s="17">
        <v>44019</v>
      </c>
      <c r="B1566" s="18">
        <v>0.33333333333333298</v>
      </c>
      <c r="C1566" s="18">
        <v>0.625</v>
      </c>
      <c r="G1566" s="5" t="e">
        <f>INDEX('Carta Psicrométrica'!B$3:AO$49,MATCH(datos!F1566,'Carta Psicrométrica'!A$3:A$49,0),MATCH(datos!E1566,'Carta Psicrométrica'!B$2:AO$2,0))</f>
        <v>#N/A</v>
      </c>
      <c r="K1566" s="6">
        <f t="shared" si="206"/>
        <v>0</v>
      </c>
      <c r="S1566" s="23">
        <f t="shared" si="201"/>
        <v>0</v>
      </c>
      <c r="W1566" s="24" t="str">
        <f t="shared" si="202"/>
        <v>Calma</v>
      </c>
      <c r="Y1566" s="24" t="str">
        <f t="shared" si="203"/>
        <v>N/A</v>
      </c>
      <c r="AA1566" s="25">
        <f t="shared" si="204"/>
        <v>0</v>
      </c>
      <c r="AB1566" s="25">
        <f t="shared" si="205"/>
        <v>0</v>
      </c>
    </row>
    <row r="1567" spans="1:28">
      <c r="A1567" s="17">
        <v>44020</v>
      </c>
      <c r="B1567" s="18">
        <v>0.33333333333333298</v>
      </c>
      <c r="C1567" s="18">
        <v>0.625</v>
      </c>
      <c r="G1567" s="5" t="e">
        <f>INDEX('Carta Psicrométrica'!B$3:AO$49,MATCH(datos!F1567,'Carta Psicrométrica'!A$3:A$49,0),MATCH(datos!E1567,'Carta Psicrométrica'!B$2:AO$2,0))</f>
        <v>#N/A</v>
      </c>
      <c r="K1567" s="6">
        <f t="shared" si="206"/>
        <v>0</v>
      </c>
      <c r="S1567" s="23">
        <f t="shared" si="201"/>
        <v>0</v>
      </c>
      <c r="W1567" s="24" t="str">
        <f t="shared" si="202"/>
        <v>Calma</v>
      </c>
      <c r="Y1567" s="24" t="str">
        <f t="shared" si="203"/>
        <v>N/A</v>
      </c>
      <c r="AA1567" s="25">
        <f t="shared" si="204"/>
        <v>0</v>
      </c>
      <c r="AB1567" s="25">
        <f t="shared" si="205"/>
        <v>0</v>
      </c>
    </row>
    <row r="1568" spans="1:28">
      <c r="A1568" s="17">
        <v>44021</v>
      </c>
      <c r="B1568" s="18">
        <v>0.33333333333333298</v>
      </c>
      <c r="C1568" s="18">
        <v>0.625</v>
      </c>
      <c r="G1568" s="5" t="e">
        <f>INDEX('Carta Psicrométrica'!B$3:AO$49,MATCH(datos!F1568,'Carta Psicrométrica'!A$3:A$49,0),MATCH(datos!E1568,'Carta Psicrométrica'!B$2:AO$2,0))</f>
        <v>#N/A</v>
      </c>
      <c r="K1568" s="6">
        <f t="shared" si="206"/>
        <v>0</v>
      </c>
      <c r="S1568" s="23">
        <f t="shared" si="201"/>
        <v>0</v>
      </c>
      <c r="W1568" s="24" t="str">
        <f t="shared" si="202"/>
        <v>Calma</v>
      </c>
      <c r="Y1568" s="24" t="str">
        <f t="shared" si="203"/>
        <v>N/A</v>
      </c>
      <c r="AA1568" s="25">
        <f t="shared" si="204"/>
        <v>0</v>
      </c>
      <c r="AB1568" s="25">
        <f t="shared" si="205"/>
        <v>0</v>
      </c>
    </row>
    <row r="1569" spans="1:28">
      <c r="A1569" s="17">
        <v>44022</v>
      </c>
      <c r="B1569" s="18">
        <v>0.33333333333333298</v>
      </c>
      <c r="C1569" s="18">
        <v>0.625</v>
      </c>
      <c r="G1569" s="5" t="e">
        <f>INDEX('Carta Psicrométrica'!B$3:AO$49,MATCH(datos!F1569,'Carta Psicrométrica'!A$3:A$49,0),MATCH(datos!E1569,'Carta Psicrométrica'!B$2:AO$2,0))</f>
        <v>#N/A</v>
      </c>
      <c r="K1569" s="6">
        <f t="shared" si="206"/>
        <v>0</v>
      </c>
      <c r="S1569" s="23">
        <f t="shared" si="201"/>
        <v>0</v>
      </c>
      <c r="W1569" s="24" t="str">
        <f t="shared" si="202"/>
        <v>Calma</v>
      </c>
      <c r="Y1569" s="24" t="str">
        <f t="shared" si="203"/>
        <v>N/A</v>
      </c>
      <c r="AA1569" s="25">
        <f t="shared" si="204"/>
        <v>0</v>
      </c>
      <c r="AB1569" s="25">
        <f t="shared" si="205"/>
        <v>0</v>
      </c>
    </row>
    <row r="1570" spans="1:28">
      <c r="A1570" s="17">
        <v>44023</v>
      </c>
      <c r="B1570" s="18">
        <v>0.33333333333333298</v>
      </c>
      <c r="C1570" s="18">
        <v>0.625</v>
      </c>
      <c r="G1570" s="5" t="e">
        <f>INDEX('Carta Psicrométrica'!B$3:AO$49,MATCH(datos!F1570,'Carta Psicrométrica'!A$3:A$49,0),MATCH(datos!E1570,'Carta Psicrométrica'!B$2:AO$2,0))</f>
        <v>#N/A</v>
      </c>
      <c r="K1570" s="6">
        <f t="shared" si="206"/>
        <v>0</v>
      </c>
      <c r="S1570" s="23">
        <f t="shared" si="201"/>
        <v>0</v>
      </c>
      <c r="W1570" s="24" t="str">
        <f t="shared" si="202"/>
        <v>Calma</v>
      </c>
      <c r="Y1570" s="24" t="str">
        <f t="shared" si="203"/>
        <v>N/A</v>
      </c>
      <c r="AA1570" s="25">
        <f t="shared" si="204"/>
        <v>0</v>
      </c>
      <c r="AB1570" s="25">
        <f t="shared" si="205"/>
        <v>0</v>
      </c>
    </row>
    <row r="1571" spans="1:28">
      <c r="A1571" s="17">
        <v>44024</v>
      </c>
      <c r="B1571" s="18">
        <v>0.33333333333333298</v>
      </c>
      <c r="C1571" s="18">
        <v>0.625</v>
      </c>
      <c r="G1571" s="5" t="e">
        <f>INDEX('Carta Psicrométrica'!B$3:AO$49,MATCH(datos!F1571,'Carta Psicrométrica'!A$3:A$49,0),MATCH(datos!E1571,'Carta Psicrométrica'!B$2:AO$2,0))</f>
        <v>#N/A</v>
      </c>
      <c r="K1571" s="6">
        <f t="shared" si="206"/>
        <v>0</v>
      </c>
      <c r="S1571" s="23">
        <f t="shared" si="201"/>
        <v>0</v>
      </c>
      <c r="W1571" s="24" t="str">
        <f t="shared" si="202"/>
        <v>Calma</v>
      </c>
      <c r="Y1571" s="24" t="str">
        <f t="shared" si="203"/>
        <v>N/A</v>
      </c>
      <c r="AA1571" s="25">
        <f t="shared" si="204"/>
        <v>0</v>
      </c>
      <c r="AB1571" s="25">
        <f t="shared" si="205"/>
        <v>0</v>
      </c>
    </row>
    <row r="1572" spans="1:28">
      <c r="A1572" s="17">
        <v>44025</v>
      </c>
      <c r="B1572" s="18">
        <v>0.33333333333333298</v>
      </c>
      <c r="C1572" s="18">
        <v>0.625</v>
      </c>
      <c r="G1572" s="5" t="e">
        <f>INDEX('Carta Psicrométrica'!B$3:AO$49,MATCH(datos!F1572,'Carta Psicrométrica'!A$3:A$49,0),MATCH(datos!E1572,'Carta Psicrométrica'!B$2:AO$2,0))</f>
        <v>#N/A</v>
      </c>
      <c r="K1572" s="6">
        <f t="shared" si="206"/>
        <v>0</v>
      </c>
      <c r="S1572" s="23">
        <f t="shared" si="201"/>
        <v>0</v>
      </c>
      <c r="W1572" s="24" t="str">
        <f t="shared" si="202"/>
        <v>Calma</v>
      </c>
      <c r="Y1572" s="24" t="str">
        <f t="shared" si="203"/>
        <v>N/A</v>
      </c>
      <c r="AA1572" s="25">
        <f t="shared" si="204"/>
        <v>0</v>
      </c>
      <c r="AB1572" s="25">
        <f t="shared" si="205"/>
        <v>0</v>
      </c>
    </row>
    <row r="1573" spans="1:28">
      <c r="A1573" s="17">
        <v>44026</v>
      </c>
      <c r="B1573" s="18">
        <v>0.33333333333333298</v>
      </c>
      <c r="C1573" s="18">
        <v>0.625</v>
      </c>
      <c r="G1573" s="5" t="e">
        <f>INDEX('Carta Psicrométrica'!B$3:AO$49,MATCH(datos!F1573,'Carta Psicrométrica'!A$3:A$49,0),MATCH(datos!E1573,'Carta Psicrométrica'!B$2:AO$2,0))</f>
        <v>#N/A</v>
      </c>
      <c r="K1573" s="6">
        <f t="shared" si="206"/>
        <v>0</v>
      </c>
      <c r="S1573" s="23">
        <f t="shared" si="201"/>
        <v>0</v>
      </c>
      <c r="W1573" s="24" t="str">
        <f t="shared" si="202"/>
        <v>Calma</v>
      </c>
      <c r="Y1573" s="24" t="str">
        <f t="shared" si="203"/>
        <v>N/A</v>
      </c>
      <c r="AA1573" s="25">
        <f t="shared" si="204"/>
        <v>0</v>
      </c>
      <c r="AB1573" s="25">
        <f t="shared" si="205"/>
        <v>0</v>
      </c>
    </row>
    <row r="1574" spans="1:28">
      <c r="A1574" s="17">
        <v>44027</v>
      </c>
      <c r="B1574" s="18">
        <v>0.33333333333333298</v>
      </c>
      <c r="C1574" s="18">
        <v>0.625</v>
      </c>
      <c r="G1574" s="5" t="e">
        <f>INDEX('Carta Psicrométrica'!B$3:AO$49,MATCH(datos!F1574,'Carta Psicrométrica'!A$3:A$49,0),MATCH(datos!E1574,'Carta Psicrométrica'!B$2:AO$2,0))</f>
        <v>#N/A</v>
      </c>
      <c r="K1574" s="6">
        <f t="shared" si="206"/>
        <v>0</v>
      </c>
      <c r="S1574" s="23">
        <f t="shared" si="201"/>
        <v>0</v>
      </c>
      <c r="W1574" s="24" t="str">
        <f t="shared" si="202"/>
        <v>Calma</v>
      </c>
      <c r="Y1574" s="24" t="str">
        <f t="shared" si="203"/>
        <v>N/A</v>
      </c>
      <c r="AA1574" s="25">
        <f t="shared" si="204"/>
        <v>0</v>
      </c>
      <c r="AB1574" s="25">
        <f t="shared" si="205"/>
        <v>0</v>
      </c>
    </row>
    <row r="1575" spans="1:28">
      <c r="A1575" s="17">
        <v>44028</v>
      </c>
      <c r="B1575" s="18">
        <v>0.33333333333333298</v>
      </c>
      <c r="C1575" s="18">
        <v>0.625</v>
      </c>
      <c r="G1575" s="5" t="e">
        <f>INDEX('Carta Psicrométrica'!B$3:AO$49,MATCH(datos!F1575,'Carta Psicrométrica'!A$3:A$49,0),MATCH(datos!E1575,'Carta Psicrométrica'!B$2:AO$2,0))</f>
        <v>#N/A</v>
      </c>
      <c r="K1575" s="6">
        <f t="shared" si="206"/>
        <v>0</v>
      </c>
      <c r="S1575" s="23">
        <f t="shared" si="201"/>
        <v>0</v>
      </c>
      <c r="W1575" s="24" t="str">
        <f t="shared" si="202"/>
        <v>Calma</v>
      </c>
      <c r="Y1575" s="24" t="str">
        <f t="shared" si="203"/>
        <v>N/A</v>
      </c>
      <c r="AA1575" s="25">
        <f t="shared" si="204"/>
        <v>0</v>
      </c>
      <c r="AB1575" s="25">
        <f t="shared" si="205"/>
        <v>0</v>
      </c>
    </row>
    <row r="1576" spans="1:28">
      <c r="A1576" s="17">
        <v>44029</v>
      </c>
      <c r="B1576" s="18">
        <v>0.33333333333333298</v>
      </c>
      <c r="C1576" s="18">
        <v>0.625</v>
      </c>
      <c r="G1576" s="5" t="e">
        <f>INDEX('Carta Psicrométrica'!B$3:AO$49,MATCH(datos!F1576,'Carta Psicrométrica'!A$3:A$49,0),MATCH(datos!E1576,'Carta Psicrométrica'!B$2:AO$2,0))</f>
        <v>#N/A</v>
      </c>
      <c r="K1576" s="6">
        <f t="shared" si="206"/>
        <v>0</v>
      </c>
      <c r="S1576" s="23">
        <f t="shared" si="201"/>
        <v>0</v>
      </c>
      <c r="W1576" s="24" t="str">
        <f t="shared" si="202"/>
        <v>Calma</v>
      </c>
      <c r="Y1576" s="24" t="str">
        <f t="shared" si="203"/>
        <v>N/A</v>
      </c>
      <c r="AA1576" s="25">
        <f t="shared" si="204"/>
        <v>0</v>
      </c>
      <c r="AB1576" s="25">
        <f t="shared" si="205"/>
        <v>0</v>
      </c>
    </row>
    <row r="1577" spans="1:28">
      <c r="A1577" s="17">
        <v>44030</v>
      </c>
      <c r="B1577" s="18">
        <v>0.33333333333333298</v>
      </c>
      <c r="C1577" s="18">
        <v>0.625</v>
      </c>
      <c r="G1577" s="5" t="e">
        <f>INDEX('Carta Psicrométrica'!B$3:AO$49,MATCH(datos!F1577,'Carta Psicrométrica'!A$3:A$49,0),MATCH(datos!E1577,'Carta Psicrométrica'!B$2:AO$2,0))</f>
        <v>#N/A</v>
      </c>
      <c r="K1577" s="6">
        <f t="shared" si="206"/>
        <v>0</v>
      </c>
      <c r="S1577" s="23">
        <f t="shared" si="201"/>
        <v>0</v>
      </c>
      <c r="W1577" s="24" t="str">
        <f t="shared" si="202"/>
        <v>Calma</v>
      </c>
      <c r="Y1577" s="24" t="str">
        <f t="shared" si="203"/>
        <v>N/A</v>
      </c>
      <c r="AA1577" s="25">
        <f t="shared" si="204"/>
        <v>0</v>
      </c>
      <c r="AB1577" s="25">
        <f t="shared" si="205"/>
        <v>0</v>
      </c>
    </row>
    <row r="1578" spans="1:28">
      <c r="A1578" s="17">
        <v>44031</v>
      </c>
      <c r="B1578" s="18">
        <v>0.33333333333333298</v>
      </c>
      <c r="C1578" s="18">
        <v>0.625</v>
      </c>
      <c r="G1578" s="5" t="e">
        <f>INDEX('Carta Psicrométrica'!B$3:AO$49,MATCH(datos!F1578,'Carta Psicrométrica'!A$3:A$49,0),MATCH(datos!E1578,'Carta Psicrométrica'!B$2:AO$2,0))</f>
        <v>#N/A</v>
      </c>
      <c r="K1578" s="6">
        <f t="shared" si="206"/>
        <v>0</v>
      </c>
      <c r="S1578" s="23">
        <f t="shared" si="201"/>
        <v>0</v>
      </c>
      <c r="W1578" s="24" t="str">
        <f t="shared" si="202"/>
        <v>Calma</v>
      </c>
      <c r="Y1578" s="24" t="str">
        <f t="shared" si="203"/>
        <v>N/A</v>
      </c>
      <c r="AA1578" s="25">
        <f t="shared" si="204"/>
        <v>0</v>
      </c>
      <c r="AB1578" s="25">
        <f t="shared" si="205"/>
        <v>0</v>
      </c>
    </row>
    <row r="1579" spans="1:28">
      <c r="A1579" s="17">
        <v>44032</v>
      </c>
      <c r="B1579" s="18">
        <v>0.33333333333333298</v>
      </c>
      <c r="C1579" s="18">
        <v>0.625</v>
      </c>
      <c r="G1579" s="5" t="e">
        <f>INDEX('Carta Psicrométrica'!B$3:AO$49,MATCH(datos!F1579,'Carta Psicrométrica'!A$3:A$49,0),MATCH(datos!E1579,'Carta Psicrométrica'!B$2:AO$2,0))</f>
        <v>#N/A</v>
      </c>
      <c r="K1579" s="6">
        <f t="shared" si="206"/>
        <v>0</v>
      </c>
      <c r="S1579" s="23">
        <f t="shared" si="201"/>
        <v>0</v>
      </c>
      <c r="W1579" s="24" t="str">
        <f t="shared" si="202"/>
        <v>Calma</v>
      </c>
      <c r="Y1579" s="24" t="str">
        <f t="shared" si="203"/>
        <v>N/A</v>
      </c>
      <c r="AA1579" s="25">
        <f t="shared" si="204"/>
        <v>0</v>
      </c>
      <c r="AB1579" s="25">
        <f t="shared" si="205"/>
        <v>0</v>
      </c>
    </row>
    <row r="1580" spans="1:28">
      <c r="A1580" s="17">
        <v>44033</v>
      </c>
      <c r="B1580" s="18">
        <v>0.33333333333333298</v>
      </c>
      <c r="C1580" s="18">
        <v>0.625</v>
      </c>
      <c r="G1580" s="5" t="e">
        <f>INDEX('Carta Psicrométrica'!B$3:AO$49,MATCH(datos!F1580,'Carta Psicrométrica'!A$3:A$49,0),MATCH(datos!E1580,'Carta Psicrométrica'!B$2:AO$2,0))</f>
        <v>#N/A</v>
      </c>
      <c r="K1580" s="6">
        <f t="shared" si="206"/>
        <v>0</v>
      </c>
      <c r="S1580" s="23">
        <f t="shared" si="201"/>
        <v>0</v>
      </c>
      <c r="W1580" s="24" t="str">
        <f t="shared" si="202"/>
        <v>Calma</v>
      </c>
      <c r="Y1580" s="24" t="str">
        <f t="shared" si="203"/>
        <v>N/A</v>
      </c>
      <c r="AA1580" s="25">
        <f t="shared" si="204"/>
        <v>0</v>
      </c>
      <c r="AB1580" s="25">
        <f t="shared" si="205"/>
        <v>0</v>
      </c>
    </row>
    <row r="1581" spans="1:28">
      <c r="A1581" s="17">
        <v>44034</v>
      </c>
      <c r="B1581" s="18">
        <v>0.33333333333333298</v>
      </c>
      <c r="C1581" s="18">
        <v>0.625</v>
      </c>
      <c r="G1581" s="5" t="e">
        <f>INDEX('Carta Psicrométrica'!B$3:AO$49,MATCH(datos!F1581,'Carta Psicrométrica'!A$3:A$49,0),MATCH(datos!E1581,'Carta Psicrométrica'!B$2:AO$2,0))</f>
        <v>#N/A</v>
      </c>
      <c r="K1581" s="6">
        <f t="shared" si="206"/>
        <v>0</v>
      </c>
      <c r="S1581" s="23">
        <f t="shared" si="201"/>
        <v>0</v>
      </c>
      <c r="W1581" s="24" t="str">
        <f t="shared" si="202"/>
        <v>Calma</v>
      </c>
      <c r="Y1581" s="24" t="str">
        <f t="shared" si="203"/>
        <v>N/A</v>
      </c>
      <c r="AA1581" s="25">
        <f t="shared" si="204"/>
        <v>0</v>
      </c>
      <c r="AB1581" s="25">
        <f t="shared" si="205"/>
        <v>0</v>
      </c>
    </row>
    <row r="1582" spans="1:28">
      <c r="A1582" s="17">
        <v>44035</v>
      </c>
      <c r="B1582" s="18">
        <v>0.33333333333333298</v>
      </c>
      <c r="C1582" s="18">
        <v>0.625</v>
      </c>
      <c r="G1582" s="5" t="e">
        <f>INDEX('Carta Psicrométrica'!B$3:AO$49,MATCH(datos!F1582,'Carta Psicrométrica'!A$3:A$49,0),MATCH(datos!E1582,'Carta Psicrométrica'!B$2:AO$2,0))</f>
        <v>#N/A</v>
      </c>
      <c r="K1582" s="6">
        <f t="shared" si="206"/>
        <v>0</v>
      </c>
      <c r="S1582" s="23">
        <f t="shared" si="201"/>
        <v>0</v>
      </c>
      <c r="W1582" s="24" t="str">
        <f t="shared" si="202"/>
        <v>Calma</v>
      </c>
      <c r="Y1582" s="24" t="str">
        <f t="shared" si="203"/>
        <v>N/A</v>
      </c>
      <c r="AA1582" s="25">
        <f t="shared" si="204"/>
        <v>0</v>
      </c>
      <c r="AB1582" s="25">
        <f t="shared" si="205"/>
        <v>0</v>
      </c>
    </row>
    <row r="1583" spans="1:28">
      <c r="A1583" s="17">
        <v>44036</v>
      </c>
      <c r="B1583" s="18">
        <v>0.33333333333333298</v>
      </c>
      <c r="C1583" s="18">
        <v>0.625</v>
      </c>
      <c r="G1583" s="5" t="e">
        <f>INDEX('Carta Psicrométrica'!B$3:AO$49,MATCH(datos!F1583,'Carta Psicrométrica'!A$3:A$49,0),MATCH(datos!E1583,'Carta Psicrométrica'!B$2:AO$2,0))</f>
        <v>#N/A</v>
      </c>
      <c r="K1583" s="6">
        <f t="shared" si="206"/>
        <v>0</v>
      </c>
      <c r="S1583" s="23">
        <f t="shared" ref="S1583:S1646" si="207">IF(AB1583=0,Q1583-R1583,Q1583-(R1583-AB1583))</f>
        <v>0</v>
      </c>
      <c r="W1583" s="24" t="str">
        <f t="shared" si="202"/>
        <v>Calma</v>
      </c>
      <c r="Y1583" s="24" t="str">
        <f t="shared" si="203"/>
        <v>N/A</v>
      </c>
      <c r="AA1583" s="25">
        <f t="shared" si="204"/>
        <v>0</v>
      </c>
      <c r="AB1583" s="25">
        <f t="shared" si="205"/>
        <v>0</v>
      </c>
    </row>
    <row r="1584" spans="1:28">
      <c r="A1584" s="17">
        <v>44037</v>
      </c>
      <c r="B1584" s="18">
        <v>0.33333333333333298</v>
      </c>
      <c r="C1584" s="18">
        <v>0.625</v>
      </c>
      <c r="G1584" s="5" t="e">
        <f>INDEX('Carta Psicrométrica'!B$3:AO$49,MATCH(datos!F1584,'Carta Psicrométrica'!A$3:A$49,0),MATCH(datos!E1584,'Carta Psicrométrica'!B$2:AO$2,0))</f>
        <v>#N/A</v>
      </c>
      <c r="K1584" s="6">
        <f t="shared" si="206"/>
        <v>0</v>
      </c>
      <c r="S1584" s="23">
        <f t="shared" si="207"/>
        <v>0</v>
      </c>
      <c r="W1584" s="24" t="str">
        <f t="shared" si="202"/>
        <v>Calma</v>
      </c>
      <c r="Y1584" s="24" t="str">
        <f t="shared" si="203"/>
        <v>N/A</v>
      </c>
      <c r="AA1584" s="25">
        <f t="shared" si="204"/>
        <v>0</v>
      </c>
      <c r="AB1584" s="25">
        <f t="shared" si="205"/>
        <v>0</v>
      </c>
    </row>
    <row r="1585" spans="1:28">
      <c r="A1585" s="17">
        <v>44038</v>
      </c>
      <c r="B1585" s="18">
        <v>0.33333333333333298</v>
      </c>
      <c r="C1585" s="18">
        <v>0.625</v>
      </c>
      <c r="G1585" s="5" t="e">
        <f>INDEX('Carta Psicrométrica'!B$3:AO$49,MATCH(datos!F1585,'Carta Psicrométrica'!A$3:A$49,0),MATCH(datos!E1585,'Carta Psicrométrica'!B$2:AO$2,0))</f>
        <v>#N/A</v>
      </c>
      <c r="K1585" s="6">
        <f t="shared" si="206"/>
        <v>0</v>
      </c>
      <c r="S1585" s="23">
        <f t="shared" si="207"/>
        <v>0</v>
      </c>
      <c r="W1585" s="24" t="str">
        <f t="shared" si="202"/>
        <v>Calma</v>
      </c>
      <c r="Y1585" s="24" t="str">
        <f t="shared" si="203"/>
        <v>N/A</v>
      </c>
      <c r="AA1585" s="25">
        <f t="shared" si="204"/>
        <v>0</v>
      </c>
      <c r="AB1585" s="25">
        <f t="shared" si="205"/>
        <v>0</v>
      </c>
    </row>
    <row r="1586" spans="1:28">
      <c r="A1586" s="17">
        <v>44039</v>
      </c>
      <c r="B1586" s="18">
        <v>0.33333333333333298</v>
      </c>
      <c r="C1586" s="18">
        <v>0.625</v>
      </c>
      <c r="G1586" s="5" t="e">
        <f>INDEX('Carta Psicrométrica'!B$3:AO$49,MATCH(datos!F1586,'Carta Psicrométrica'!A$3:A$49,0),MATCH(datos!E1586,'Carta Psicrométrica'!B$2:AO$2,0))</f>
        <v>#N/A</v>
      </c>
      <c r="K1586" s="6">
        <f t="shared" si="206"/>
        <v>0</v>
      </c>
      <c r="S1586" s="23">
        <f t="shared" si="207"/>
        <v>0</v>
      </c>
      <c r="W1586" s="24" t="str">
        <f t="shared" si="202"/>
        <v>Calma</v>
      </c>
      <c r="Y1586" s="24" t="str">
        <f t="shared" si="203"/>
        <v>N/A</v>
      </c>
      <c r="AA1586" s="25">
        <f t="shared" si="204"/>
        <v>0</v>
      </c>
      <c r="AB1586" s="25">
        <f t="shared" si="205"/>
        <v>0</v>
      </c>
    </row>
    <row r="1587" spans="1:28">
      <c r="A1587" s="17">
        <v>44040</v>
      </c>
      <c r="B1587" s="18">
        <v>0.33333333333333298</v>
      </c>
      <c r="C1587" s="18">
        <v>0.625</v>
      </c>
      <c r="G1587" s="5" t="e">
        <f>INDEX('Carta Psicrométrica'!B$3:AO$49,MATCH(datos!F1587,'Carta Psicrométrica'!A$3:A$49,0),MATCH(datos!E1587,'Carta Psicrométrica'!B$2:AO$2,0))</f>
        <v>#N/A</v>
      </c>
      <c r="K1587" s="6">
        <f t="shared" si="206"/>
        <v>0</v>
      </c>
      <c r="S1587" s="23">
        <f t="shared" si="207"/>
        <v>0</v>
      </c>
      <c r="W1587" s="24" t="str">
        <f t="shared" si="202"/>
        <v>Calma</v>
      </c>
      <c r="Y1587" s="24" t="str">
        <f t="shared" si="203"/>
        <v>N/A</v>
      </c>
      <c r="AA1587" s="25">
        <f t="shared" si="204"/>
        <v>0</v>
      </c>
      <c r="AB1587" s="25">
        <f t="shared" si="205"/>
        <v>0</v>
      </c>
    </row>
    <row r="1588" spans="1:28">
      <c r="A1588" s="17">
        <v>44041</v>
      </c>
      <c r="B1588" s="18">
        <v>0.33333333333333298</v>
      </c>
      <c r="C1588" s="18">
        <v>0.625</v>
      </c>
      <c r="G1588" s="5" t="e">
        <f>INDEX('Carta Psicrométrica'!B$3:AO$49,MATCH(datos!F1588,'Carta Psicrométrica'!A$3:A$49,0),MATCH(datos!E1588,'Carta Psicrométrica'!B$2:AO$2,0))</f>
        <v>#N/A</v>
      </c>
      <c r="K1588" s="6">
        <f t="shared" si="206"/>
        <v>0</v>
      </c>
      <c r="S1588" s="23">
        <f t="shared" si="207"/>
        <v>0</v>
      </c>
      <c r="W1588" s="24" t="str">
        <f t="shared" si="202"/>
        <v>Calma</v>
      </c>
      <c r="Y1588" s="24" t="str">
        <f t="shared" si="203"/>
        <v>N/A</v>
      </c>
      <c r="AA1588" s="25">
        <f t="shared" si="204"/>
        <v>0</v>
      </c>
      <c r="AB1588" s="25">
        <f t="shared" si="205"/>
        <v>0</v>
      </c>
    </row>
    <row r="1589" spans="1:28">
      <c r="A1589" s="17">
        <v>44042</v>
      </c>
      <c r="B1589" s="18">
        <v>0.33333333333333298</v>
      </c>
      <c r="C1589" s="18">
        <v>0.625</v>
      </c>
      <c r="G1589" s="5" t="e">
        <f>INDEX('Carta Psicrométrica'!B$3:AO$49,MATCH(datos!F1589,'Carta Psicrométrica'!A$3:A$49,0),MATCH(datos!E1589,'Carta Psicrométrica'!B$2:AO$2,0))</f>
        <v>#N/A</v>
      </c>
      <c r="K1589" s="6">
        <f t="shared" si="206"/>
        <v>0</v>
      </c>
      <c r="S1589" s="23">
        <f t="shared" si="207"/>
        <v>0</v>
      </c>
      <c r="W1589" s="24" t="str">
        <f t="shared" ref="W1589:W1650" si="208">IF(V1589=0,"Calma",IF(V1589=1,"Ventolina",IF(V1589=2,"Brisa Suave",IF(V1589=3,"Brisa Leve",IF(V1589=4,"Brisa Moderada",IF(V1589=5,"Brisa Fresca",IF(V1589=6,"Brisa Fuerte",IF(V1589=7,"Viento Fuerte",IF(V1589=8,"Temporal",IF(V1589=9,"Temporal Fuerte",IF(V1589=10,"Temporal Violento",IF(V1589=11,"Temporal Muy Violento",IF(V1589=12,"Huracán","N/A")))))))))))))</f>
        <v>Calma</v>
      </c>
      <c r="Y1589" s="24" t="str">
        <f t="shared" ref="Y1589:Y1650" si="209">IF(X1589="N",0,IF(X1589="NNE",22.5,IF(X1589="NE",45,IF(X1589="ENE",67.5,IF(X1589="E",90,IF(X1589="ESE",112.5,IF(X1589="SE",135.5,IF(X1589="SSE",157.5,IF(X1589="S",180,IF(X1589="SSW",202.5,IF(X1589="SW",225,IF(X1589="WSW",247.5,IF(X1589="W",270,IF(X1589="WNW",292.5,IF(X1589="NW",315,IF(X1589="NNW",337.5,"N/A"))))))))))))))))</f>
        <v>N/A</v>
      </c>
      <c r="AA1589" s="25">
        <f t="shared" ref="AA1589:AA1650" si="210">AC1589*0.03937</f>
        <v>0</v>
      </c>
      <c r="AB1589" s="25">
        <f t="shared" ref="AB1589:AB1650" si="211">Z1589*25.4</f>
        <v>0</v>
      </c>
    </row>
    <row r="1590" spans="1:28">
      <c r="A1590" s="17">
        <v>44043</v>
      </c>
      <c r="B1590" s="18">
        <v>0.33333333333333298</v>
      </c>
      <c r="C1590" s="18">
        <v>0.625</v>
      </c>
      <c r="G1590" s="5" t="e">
        <f>INDEX('Carta Psicrométrica'!B$3:AO$49,MATCH(datos!F1590,'Carta Psicrométrica'!A$3:A$49,0),MATCH(datos!E1590,'Carta Psicrométrica'!B$2:AO$2,0))</f>
        <v>#N/A</v>
      </c>
      <c r="K1590" s="6">
        <f t="shared" si="206"/>
        <v>0</v>
      </c>
      <c r="S1590" s="23">
        <f t="shared" si="207"/>
        <v>0</v>
      </c>
      <c r="W1590" s="24" t="str">
        <f t="shared" si="208"/>
        <v>Calma</v>
      </c>
      <c r="Y1590" s="24" t="str">
        <f t="shared" si="209"/>
        <v>N/A</v>
      </c>
      <c r="AA1590" s="25">
        <f t="shared" si="210"/>
        <v>0</v>
      </c>
      <c r="AB1590" s="25">
        <f t="shared" si="211"/>
        <v>0</v>
      </c>
    </row>
    <row r="1591" spans="1:28">
      <c r="A1591" s="17">
        <v>44044</v>
      </c>
      <c r="B1591" s="18">
        <v>0.33333333333333298</v>
      </c>
      <c r="C1591" s="18">
        <v>0.625</v>
      </c>
      <c r="G1591" s="5" t="e">
        <f>INDEX('Carta Psicrométrica'!B$3:AO$49,MATCH(datos!F1591,'Carta Psicrométrica'!A$3:A$49,0),MATCH(datos!E1591,'Carta Psicrométrica'!B$2:AO$2,0))</f>
        <v>#N/A</v>
      </c>
      <c r="K1591" s="6">
        <f t="shared" si="206"/>
        <v>0</v>
      </c>
      <c r="S1591" s="23">
        <f t="shared" si="207"/>
        <v>0</v>
      </c>
      <c r="W1591" s="24" t="str">
        <f t="shared" si="208"/>
        <v>Calma</v>
      </c>
      <c r="Y1591" s="24" t="str">
        <f t="shared" si="209"/>
        <v>N/A</v>
      </c>
      <c r="AA1591" s="25">
        <f t="shared" si="210"/>
        <v>0</v>
      </c>
      <c r="AB1591" s="25">
        <f t="shared" si="211"/>
        <v>0</v>
      </c>
    </row>
    <row r="1592" spans="1:28">
      <c r="A1592" s="17">
        <v>44045</v>
      </c>
      <c r="B1592" s="18">
        <v>0.33333333333333298</v>
      </c>
      <c r="C1592" s="18">
        <v>0.625</v>
      </c>
      <c r="G1592" s="5" t="e">
        <f>INDEX('Carta Psicrométrica'!B$3:AO$49,MATCH(datos!F1592,'Carta Psicrométrica'!A$3:A$49,0),MATCH(datos!E1592,'Carta Psicrométrica'!B$2:AO$2,0))</f>
        <v>#N/A</v>
      </c>
      <c r="K1592" s="6">
        <f t="shared" si="206"/>
        <v>0</v>
      </c>
      <c r="S1592" s="23">
        <f t="shared" si="207"/>
        <v>0</v>
      </c>
      <c r="W1592" s="24" t="str">
        <f t="shared" si="208"/>
        <v>Calma</v>
      </c>
      <c r="Y1592" s="24" t="str">
        <f t="shared" si="209"/>
        <v>N/A</v>
      </c>
      <c r="AA1592" s="25">
        <f t="shared" si="210"/>
        <v>0</v>
      </c>
      <c r="AB1592" s="25">
        <f t="shared" si="211"/>
        <v>0</v>
      </c>
    </row>
    <row r="1593" spans="1:28">
      <c r="A1593" s="17">
        <v>44046</v>
      </c>
      <c r="B1593" s="18">
        <v>0.33333333333333298</v>
      </c>
      <c r="C1593" s="18">
        <v>0.625</v>
      </c>
      <c r="G1593" s="5" t="e">
        <f>INDEX('Carta Psicrométrica'!B$3:AO$49,MATCH(datos!F1593,'Carta Psicrométrica'!A$3:A$49,0),MATCH(datos!E1593,'Carta Psicrométrica'!B$2:AO$2,0))</f>
        <v>#N/A</v>
      </c>
      <c r="K1593" s="6">
        <f t="shared" si="206"/>
        <v>0</v>
      </c>
      <c r="S1593" s="23">
        <f t="shared" si="207"/>
        <v>0</v>
      </c>
      <c r="W1593" s="24" t="str">
        <f t="shared" si="208"/>
        <v>Calma</v>
      </c>
      <c r="Y1593" s="24" t="str">
        <f t="shared" si="209"/>
        <v>N/A</v>
      </c>
      <c r="AA1593" s="25">
        <f t="shared" si="210"/>
        <v>0</v>
      </c>
      <c r="AB1593" s="25">
        <f t="shared" si="211"/>
        <v>0</v>
      </c>
    </row>
    <row r="1594" spans="1:28">
      <c r="A1594" s="17">
        <v>44047</v>
      </c>
      <c r="B1594" s="18">
        <v>0.33333333333333298</v>
      </c>
      <c r="C1594" s="18">
        <v>0.625</v>
      </c>
      <c r="G1594" s="5" t="e">
        <f>INDEX('Carta Psicrométrica'!B$3:AO$49,MATCH(datos!F1594,'Carta Psicrométrica'!A$3:A$49,0),MATCH(datos!E1594,'Carta Psicrométrica'!B$2:AO$2,0))</f>
        <v>#N/A</v>
      </c>
      <c r="K1594" s="6">
        <f t="shared" si="206"/>
        <v>0</v>
      </c>
      <c r="S1594" s="23">
        <f t="shared" si="207"/>
        <v>0</v>
      </c>
      <c r="W1594" s="24" t="str">
        <f t="shared" si="208"/>
        <v>Calma</v>
      </c>
      <c r="Y1594" s="24" t="str">
        <f t="shared" si="209"/>
        <v>N/A</v>
      </c>
      <c r="AA1594" s="25">
        <f t="shared" si="210"/>
        <v>0</v>
      </c>
      <c r="AB1594" s="25">
        <f t="shared" si="211"/>
        <v>0</v>
      </c>
    </row>
    <row r="1595" spans="1:28">
      <c r="A1595" s="17">
        <v>44048</v>
      </c>
      <c r="B1595" s="18">
        <v>0.33333333333333298</v>
      </c>
      <c r="C1595" s="18">
        <v>0.625</v>
      </c>
      <c r="G1595" s="5" t="e">
        <f>INDEX('Carta Psicrométrica'!B$3:AO$49,MATCH(datos!F1595,'Carta Psicrométrica'!A$3:A$49,0),MATCH(datos!E1595,'Carta Psicrométrica'!B$2:AO$2,0))</f>
        <v>#N/A</v>
      </c>
      <c r="K1595" s="6">
        <f t="shared" si="206"/>
        <v>0</v>
      </c>
      <c r="S1595" s="23">
        <f t="shared" si="207"/>
        <v>0</v>
      </c>
      <c r="W1595" s="24" t="str">
        <f t="shared" si="208"/>
        <v>Calma</v>
      </c>
      <c r="Y1595" s="24" t="str">
        <f t="shared" si="209"/>
        <v>N/A</v>
      </c>
      <c r="AA1595" s="25">
        <f t="shared" si="210"/>
        <v>0</v>
      </c>
      <c r="AB1595" s="25">
        <f t="shared" si="211"/>
        <v>0</v>
      </c>
    </row>
    <row r="1596" spans="1:28">
      <c r="A1596" s="17">
        <v>44049</v>
      </c>
      <c r="B1596" s="18">
        <v>0.33333333333333298</v>
      </c>
      <c r="C1596" s="18">
        <v>0.625</v>
      </c>
      <c r="G1596" s="5" t="e">
        <f>INDEX('Carta Psicrométrica'!B$3:AO$49,MATCH(datos!F1596,'Carta Psicrométrica'!A$3:A$49,0),MATCH(datos!E1596,'Carta Psicrométrica'!B$2:AO$2,0))</f>
        <v>#N/A</v>
      </c>
      <c r="K1596" s="6">
        <f t="shared" ref="K1596:K1650" si="212">J1596*0.75</f>
        <v>0</v>
      </c>
      <c r="S1596" s="23">
        <f t="shared" si="207"/>
        <v>0</v>
      </c>
      <c r="W1596" s="24" t="str">
        <f t="shared" si="208"/>
        <v>Calma</v>
      </c>
      <c r="Y1596" s="24" t="str">
        <f t="shared" si="209"/>
        <v>N/A</v>
      </c>
      <c r="AA1596" s="25">
        <f t="shared" si="210"/>
        <v>0</v>
      </c>
      <c r="AB1596" s="25">
        <f t="shared" si="211"/>
        <v>0</v>
      </c>
    </row>
    <row r="1597" spans="1:28">
      <c r="A1597" s="17">
        <v>44050</v>
      </c>
      <c r="B1597" s="18">
        <v>0.33333333333333298</v>
      </c>
      <c r="C1597" s="18">
        <v>0.625</v>
      </c>
      <c r="G1597" s="5" t="e">
        <f>INDEX('Carta Psicrométrica'!B$3:AO$49,MATCH(datos!F1597,'Carta Psicrométrica'!A$3:A$49,0),MATCH(datos!E1597,'Carta Psicrométrica'!B$2:AO$2,0))</f>
        <v>#N/A</v>
      </c>
      <c r="K1597" s="6">
        <f t="shared" si="212"/>
        <v>0</v>
      </c>
      <c r="S1597" s="23">
        <f t="shared" si="207"/>
        <v>0</v>
      </c>
      <c r="W1597" s="24" t="str">
        <f t="shared" si="208"/>
        <v>Calma</v>
      </c>
      <c r="Y1597" s="24" t="str">
        <f t="shared" si="209"/>
        <v>N/A</v>
      </c>
      <c r="AA1597" s="25">
        <f t="shared" si="210"/>
        <v>0</v>
      </c>
      <c r="AB1597" s="25">
        <f t="shared" si="211"/>
        <v>0</v>
      </c>
    </row>
    <row r="1598" spans="1:28">
      <c r="A1598" s="17">
        <v>44051</v>
      </c>
      <c r="B1598" s="18">
        <v>0.33333333333333298</v>
      </c>
      <c r="C1598" s="18">
        <v>0.625</v>
      </c>
      <c r="G1598" s="5" t="e">
        <f>INDEX('Carta Psicrométrica'!B$3:AO$49,MATCH(datos!F1598,'Carta Psicrométrica'!A$3:A$49,0),MATCH(datos!E1598,'Carta Psicrométrica'!B$2:AO$2,0))</f>
        <v>#N/A</v>
      </c>
      <c r="K1598" s="6">
        <f t="shared" si="212"/>
        <v>0</v>
      </c>
      <c r="S1598" s="23">
        <f t="shared" si="207"/>
        <v>0</v>
      </c>
      <c r="W1598" s="24" t="str">
        <f t="shared" si="208"/>
        <v>Calma</v>
      </c>
      <c r="Y1598" s="24" t="str">
        <f t="shared" si="209"/>
        <v>N/A</v>
      </c>
      <c r="AA1598" s="25">
        <f t="shared" si="210"/>
        <v>0</v>
      </c>
      <c r="AB1598" s="25">
        <f t="shared" si="211"/>
        <v>0</v>
      </c>
    </row>
    <row r="1599" spans="1:28">
      <c r="A1599" s="17">
        <v>44052</v>
      </c>
      <c r="B1599" s="18">
        <v>0.33333333333333298</v>
      </c>
      <c r="C1599" s="18">
        <v>0.625</v>
      </c>
      <c r="G1599" s="5" t="e">
        <f>INDEX('Carta Psicrométrica'!B$3:AO$49,MATCH(datos!F1599,'Carta Psicrométrica'!A$3:A$49,0),MATCH(datos!E1599,'Carta Psicrométrica'!B$2:AO$2,0))</f>
        <v>#N/A</v>
      </c>
      <c r="K1599" s="6">
        <f t="shared" si="212"/>
        <v>0</v>
      </c>
      <c r="S1599" s="23">
        <f t="shared" si="207"/>
        <v>0</v>
      </c>
      <c r="W1599" s="24" t="str">
        <f t="shared" si="208"/>
        <v>Calma</v>
      </c>
      <c r="Y1599" s="24" t="str">
        <f t="shared" si="209"/>
        <v>N/A</v>
      </c>
      <c r="AA1599" s="25">
        <f t="shared" si="210"/>
        <v>0</v>
      </c>
      <c r="AB1599" s="25">
        <f t="shared" si="211"/>
        <v>0</v>
      </c>
    </row>
    <row r="1600" spans="1:28">
      <c r="A1600" s="17">
        <v>44053</v>
      </c>
      <c r="B1600" s="18">
        <v>0.33333333333333298</v>
      </c>
      <c r="C1600" s="18">
        <v>0.625</v>
      </c>
      <c r="G1600" s="5" t="e">
        <f>INDEX('Carta Psicrométrica'!B$3:AO$49,MATCH(datos!F1600,'Carta Psicrométrica'!A$3:A$49,0),MATCH(datos!E1600,'Carta Psicrométrica'!B$2:AO$2,0))</f>
        <v>#N/A</v>
      </c>
      <c r="K1600" s="6">
        <f t="shared" si="212"/>
        <v>0</v>
      </c>
      <c r="S1600" s="23">
        <f t="shared" si="207"/>
        <v>0</v>
      </c>
      <c r="W1600" s="24" t="str">
        <f t="shared" si="208"/>
        <v>Calma</v>
      </c>
      <c r="Y1600" s="24" t="str">
        <f t="shared" si="209"/>
        <v>N/A</v>
      </c>
      <c r="AA1600" s="25">
        <f t="shared" si="210"/>
        <v>0</v>
      </c>
      <c r="AB1600" s="25">
        <f t="shared" si="211"/>
        <v>0</v>
      </c>
    </row>
    <row r="1601" spans="1:28">
      <c r="A1601" s="17">
        <v>44054</v>
      </c>
      <c r="B1601" s="18">
        <v>0.33333333333333298</v>
      </c>
      <c r="C1601" s="18">
        <v>0.625</v>
      </c>
      <c r="G1601" s="5" t="e">
        <f>INDEX('Carta Psicrométrica'!B$3:AO$49,MATCH(datos!F1601,'Carta Psicrométrica'!A$3:A$49,0),MATCH(datos!E1601,'Carta Psicrométrica'!B$2:AO$2,0))</f>
        <v>#N/A</v>
      </c>
      <c r="K1601" s="6">
        <f t="shared" si="212"/>
        <v>0</v>
      </c>
      <c r="S1601" s="23">
        <f t="shared" si="207"/>
        <v>0</v>
      </c>
      <c r="W1601" s="24" t="str">
        <f t="shared" si="208"/>
        <v>Calma</v>
      </c>
      <c r="Y1601" s="24" t="str">
        <f t="shared" si="209"/>
        <v>N/A</v>
      </c>
      <c r="AA1601" s="25">
        <f t="shared" si="210"/>
        <v>0</v>
      </c>
      <c r="AB1601" s="25">
        <f t="shared" si="211"/>
        <v>0</v>
      </c>
    </row>
    <row r="1602" spans="1:28">
      <c r="A1602" s="17">
        <v>44055</v>
      </c>
      <c r="B1602" s="18">
        <v>0.33333333333333298</v>
      </c>
      <c r="C1602" s="18">
        <v>0.625</v>
      </c>
      <c r="G1602" s="5" t="e">
        <f>INDEX('Carta Psicrométrica'!B$3:AO$49,MATCH(datos!F1602,'Carta Psicrométrica'!A$3:A$49,0),MATCH(datos!E1602,'Carta Psicrométrica'!B$2:AO$2,0))</f>
        <v>#N/A</v>
      </c>
      <c r="K1602" s="6">
        <f t="shared" si="212"/>
        <v>0</v>
      </c>
      <c r="S1602" s="23">
        <f t="shared" si="207"/>
        <v>0</v>
      </c>
      <c r="W1602" s="24" t="str">
        <f t="shared" si="208"/>
        <v>Calma</v>
      </c>
      <c r="Y1602" s="24" t="str">
        <f t="shared" si="209"/>
        <v>N/A</v>
      </c>
      <c r="AA1602" s="25">
        <f t="shared" si="210"/>
        <v>0</v>
      </c>
      <c r="AB1602" s="25">
        <f t="shared" si="211"/>
        <v>0</v>
      </c>
    </row>
    <row r="1603" spans="1:28">
      <c r="A1603" s="17">
        <v>44056</v>
      </c>
      <c r="B1603" s="18">
        <v>0.33333333333333298</v>
      </c>
      <c r="C1603" s="18">
        <v>0.625</v>
      </c>
      <c r="G1603" s="5" t="e">
        <f>INDEX('Carta Psicrométrica'!B$3:AO$49,MATCH(datos!F1603,'Carta Psicrométrica'!A$3:A$49,0),MATCH(datos!E1603,'Carta Psicrométrica'!B$2:AO$2,0))</f>
        <v>#N/A</v>
      </c>
      <c r="K1603" s="6">
        <f t="shared" si="212"/>
        <v>0</v>
      </c>
      <c r="S1603" s="23">
        <f t="shared" si="207"/>
        <v>0</v>
      </c>
      <c r="W1603" s="24" t="str">
        <f t="shared" si="208"/>
        <v>Calma</v>
      </c>
      <c r="Y1603" s="24" t="str">
        <f t="shared" si="209"/>
        <v>N/A</v>
      </c>
      <c r="AA1603" s="25">
        <f t="shared" si="210"/>
        <v>0</v>
      </c>
      <c r="AB1603" s="25">
        <f t="shared" si="211"/>
        <v>0</v>
      </c>
    </row>
    <row r="1604" spans="1:28">
      <c r="A1604" s="17">
        <v>44057</v>
      </c>
      <c r="B1604" s="18">
        <v>0.33333333333333298</v>
      </c>
      <c r="C1604" s="18">
        <v>0.625</v>
      </c>
      <c r="G1604" s="5" t="e">
        <f>INDEX('Carta Psicrométrica'!B$3:AO$49,MATCH(datos!F1604,'Carta Psicrométrica'!A$3:A$49,0),MATCH(datos!E1604,'Carta Psicrométrica'!B$2:AO$2,0))</f>
        <v>#N/A</v>
      </c>
      <c r="K1604" s="6">
        <f t="shared" si="212"/>
        <v>0</v>
      </c>
      <c r="S1604" s="23">
        <f t="shared" si="207"/>
        <v>0</v>
      </c>
      <c r="W1604" s="24" t="str">
        <f t="shared" si="208"/>
        <v>Calma</v>
      </c>
      <c r="Y1604" s="24" t="str">
        <f t="shared" si="209"/>
        <v>N/A</v>
      </c>
      <c r="AA1604" s="25">
        <f t="shared" si="210"/>
        <v>0</v>
      </c>
      <c r="AB1604" s="25">
        <f t="shared" si="211"/>
        <v>0</v>
      </c>
    </row>
    <row r="1605" spans="1:28">
      <c r="A1605" s="17">
        <v>44058</v>
      </c>
      <c r="B1605" s="18">
        <v>0.33333333333333298</v>
      </c>
      <c r="C1605" s="18">
        <v>0.625</v>
      </c>
      <c r="G1605" s="5" t="e">
        <f>INDEX('Carta Psicrométrica'!B$3:AO$49,MATCH(datos!F1605,'Carta Psicrométrica'!A$3:A$49,0),MATCH(datos!E1605,'Carta Psicrométrica'!B$2:AO$2,0))</f>
        <v>#N/A</v>
      </c>
      <c r="K1605" s="6">
        <f t="shared" si="212"/>
        <v>0</v>
      </c>
      <c r="S1605" s="23">
        <f t="shared" si="207"/>
        <v>0</v>
      </c>
      <c r="W1605" s="24" t="str">
        <f t="shared" si="208"/>
        <v>Calma</v>
      </c>
      <c r="Y1605" s="24" t="str">
        <f t="shared" si="209"/>
        <v>N/A</v>
      </c>
      <c r="AA1605" s="25">
        <f t="shared" si="210"/>
        <v>0</v>
      </c>
      <c r="AB1605" s="25">
        <f t="shared" si="211"/>
        <v>0</v>
      </c>
    </row>
    <row r="1606" spans="1:28">
      <c r="A1606" s="17">
        <v>44059</v>
      </c>
      <c r="B1606" s="18">
        <v>0.33333333333333298</v>
      </c>
      <c r="C1606" s="18">
        <v>0.625</v>
      </c>
      <c r="G1606" s="5" t="e">
        <f>INDEX('Carta Psicrométrica'!B$3:AO$49,MATCH(datos!F1606,'Carta Psicrométrica'!A$3:A$49,0),MATCH(datos!E1606,'Carta Psicrométrica'!B$2:AO$2,0))</f>
        <v>#N/A</v>
      </c>
      <c r="K1606" s="6">
        <f t="shared" si="212"/>
        <v>0</v>
      </c>
      <c r="S1606" s="23">
        <f t="shared" si="207"/>
        <v>0</v>
      </c>
      <c r="W1606" s="24" t="str">
        <f t="shared" si="208"/>
        <v>Calma</v>
      </c>
      <c r="Y1606" s="24" t="str">
        <f t="shared" si="209"/>
        <v>N/A</v>
      </c>
      <c r="AA1606" s="25">
        <f t="shared" si="210"/>
        <v>0</v>
      </c>
      <c r="AB1606" s="25">
        <f t="shared" si="211"/>
        <v>0</v>
      </c>
    </row>
    <row r="1607" spans="1:28">
      <c r="A1607" s="17">
        <v>44060</v>
      </c>
      <c r="B1607" s="18">
        <v>0.33333333333333298</v>
      </c>
      <c r="C1607" s="18">
        <v>0.625</v>
      </c>
      <c r="G1607" s="5" t="e">
        <f>INDEX('Carta Psicrométrica'!B$3:AO$49,MATCH(datos!F1607,'Carta Psicrométrica'!A$3:A$49,0),MATCH(datos!E1607,'Carta Psicrométrica'!B$2:AO$2,0))</f>
        <v>#N/A</v>
      </c>
      <c r="K1607" s="6">
        <f t="shared" si="212"/>
        <v>0</v>
      </c>
      <c r="S1607" s="23">
        <f t="shared" si="207"/>
        <v>0</v>
      </c>
      <c r="W1607" s="24" t="str">
        <f t="shared" si="208"/>
        <v>Calma</v>
      </c>
      <c r="Y1607" s="24" t="str">
        <f t="shared" si="209"/>
        <v>N/A</v>
      </c>
      <c r="AA1607" s="25">
        <f t="shared" si="210"/>
        <v>0</v>
      </c>
      <c r="AB1607" s="25">
        <f t="shared" si="211"/>
        <v>0</v>
      </c>
    </row>
    <row r="1608" spans="1:28">
      <c r="A1608" s="17">
        <v>44061</v>
      </c>
      <c r="B1608" s="18">
        <v>0.33333333333333298</v>
      </c>
      <c r="C1608" s="18">
        <v>0.625</v>
      </c>
      <c r="G1608" s="5" t="e">
        <f>INDEX('Carta Psicrométrica'!B$3:AO$49,MATCH(datos!F1608,'Carta Psicrométrica'!A$3:A$49,0),MATCH(datos!E1608,'Carta Psicrométrica'!B$2:AO$2,0))</f>
        <v>#N/A</v>
      </c>
      <c r="K1608" s="6">
        <f t="shared" si="212"/>
        <v>0</v>
      </c>
      <c r="S1608" s="23">
        <f t="shared" si="207"/>
        <v>0</v>
      </c>
      <c r="W1608" s="24" t="str">
        <f t="shared" si="208"/>
        <v>Calma</v>
      </c>
      <c r="Y1608" s="24" t="str">
        <f t="shared" si="209"/>
        <v>N/A</v>
      </c>
      <c r="AA1608" s="25">
        <f t="shared" si="210"/>
        <v>0</v>
      </c>
      <c r="AB1608" s="25">
        <f t="shared" si="211"/>
        <v>0</v>
      </c>
    </row>
    <row r="1609" spans="1:28">
      <c r="A1609" s="17">
        <v>44062</v>
      </c>
      <c r="B1609" s="18">
        <v>0.33333333333333298</v>
      </c>
      <c r="C1609" s="18">
        <v>0.625</v>
      </c>
      <c r="G1609" s="5" t="e">
        <f>INDEX('Carta Psicrométrica'!B$3:AO$49,MATCH(datos!F1609,'Carta Psicrométrica'!A$3:A$49,0),MATCH(datos!E1609,'Carta Psicrométrica'!B$2:AO$2,0))</f>
        <v>#N/A</v>
      </c>
      <c r="K1609" s="6">
        <f t="shared" si="212"/>
        <v>0</v>
      </c>
      <c r="S1609" s="23">
        <f t="shared" si="207"/>
        <v>0</v>
      </c>
      <c r="W1609" s="24" t="str">
        <f t="shared" si="208"/>
        <v>Calma</v>
      </c>
      <c r="Y1609" s="24" t="str">
        <f t="shared" si="209"/>
        <v>N/A</v>
      </c>
      <c r="AA1609" s="25">
        <f t="shared" si="210"/>
        <v>0</v>
      </c>
      <c r="AB1609" s="25">
        <f t="shared" si="211"/>
        <v>0</v>
      </c>
    </row>
    <row r="1610" spans="1:28">
      <c r="A1610" s="17">
        <v>44063</v>
      </c>
      <c r="B1610" s="18">
        <v>0.33333333333333298</v>
      </c>
      <c r="C1610" s="18">
        <v>0.625</v>
      </c>
      <c r="G1610" s="5" t="e">
        <f>INDEX('Carta Psicrométrica'!B$3:AO$49,MATCH(datos!F1610,'Carta Psicrométrica'!A$3:A$49,0),MATCH(datos!E1610,'Carta Psicrométrica'!B$2:AO$2,0))</f>
        <v>#N/A</v>
      </c>
      <c r="K1610" s="6">
        <f t="shared" si="212"/>
        <v>0</v>
      </c>
      <c r="S1610" s="23">
        <f t="shared" si="207"/>
        <v>0</v>
      </c>
      <c r="W1610" s="24" t="str">
        <f t="shared" si="208"/>
        <v>Calma</v>
      </c>
      <c r="Y1610" s="24" t="str">
        <f t="shared" si="209"/>
        <v>N/A</v>
      </c>
      <c r="AA1610" s="25">
        <f t="shared" si="210"/>
        <v>0</v>
      </c>
      <c r="AB1610" s="25">
        <f t="shared" si="211"/>
        <v>0</v>
      </c>
    </row>
    <row r="1611" spans="1:28">
      <c r="A1611" s="17">
        <v>44064</v>
      </c>
      <c r="B1611" s="18">
        <v>0.33333333333333298</v>
      </c>
      <c r="C1611" s="18">
        <v>0.625</v>
      </c>
      <c r="G1611" s="5" t="e">
        <f>INDEX('Carta Psicrométrica'!B$3:AO$49,MATCH(datos!F1611,'Carta Psicrométrica'!A$3:A$49,0),MATCH(datos!E1611,'Carta Psicrométrica'!B$2:AO$2,0))</f>
        <v>#N/A</v>
      </c>
      <c r="K1611" s="6">
        <f t="shared" si="212"/>
        <v>0</v>
      </c>
      <c r="S1611" s="23">
        <f t="shared" si="207"/>
        <v>0</v>
      </c>
      <c r="W1611" s="24" t="str">
        <f t="shared" si="208"/>
        <v>Calma</v>
      </c>
      <c r="Y1611" s="24" t="str">
        <f t="shared" si="209"/>
        <v>N/A</v>
      </c>
      <c r="AA1611" s="25">
        <f t="shared" si="210"/>
        <v>0</v>
      </c>
      <c r="AB1611" s="25">
        <f t="shared" si="211"/>
        <v>0</v>
      </c>
    </row>
    <row r="1612" spans="1:28">
      <c r="A1612" s="17">
        <v>44065</v>
      </c>
      <c r="B1612" s="18">
        <v>0.33333333333333298</v>
      </c>
      <c r="C1612" s="18">
        <v>0.625</v>
      </c>
      <c r="G1612" s="5" t="e">
        <f>INDEX('Carta Psicrométrica'!B$3:AO$49,MATCH(datos!F1612,'Carta Psicrométrica'!A$3:A$49,0),MATCH(datos!E1612,'Carta Psicrométrica'!B$2:AO$2,0))</f>
        <v>#N/A</v>
      </c>
      <c r="K1612" s="6">
        <f t="shared" si="212"/>
        <v>0</v>
      </c>
      <c r="S1612" s="23">
        <f t="shared" si="207"/>
        <v>0</v>
      </c>
      <c r="W1612" s="24" t="str">
        <f t="shared" si="208"/>
        <v>Calma</v>
      </c>
      <c r="Y1612" s="24" t="str">
        <f t="shared" si="209"/>
        <v>N/A</v>
      </c>
      <c r="AA1612" s="25">
        <f t="shared" si="210"/>
        <v>0</v>
      </c>
      <c r="AB1612" s="25">
        <f t="shared" si="211"/>
        <v>0</v>
      </c>
    </row>
    <row r="1613" spans="1:28">
      <c r="A1613" s="17">
        <v>44066</v>
      </c>
      <c r="B1613" s="18">
        <v>0.33333333333333298</v>
      </c>
      <c r="C1613" s="18">
        <v>0.625</v>
      </c>
      <c r="G1613" s="5" t="e">
        <f>INDEX('Carta Psicrométrica'!B$3:AO$49,MATCH(datos!F1613,'Carta Psicrométrica'!A$3:A$49,0),MATCH(datos!E1613,'Carta Psicrométrica'!B$2:AO$2,0))</f>
        <v>#N/A</v>
      </c>
      <c r="K1613" s="6">
        <f t="shared" si="212"/>
        <v>0</v>
      </c>
      <c r="S1613" s="23">
        <f t="shared" si="207"/>
        <v>0</v>
      </c>
      <c r="W1613" s="24" t="str">
        <f t="shared" si="208"/>
        <v>Calma</v>
      </c>
      <c r="Y1613" s="24" t="str">
        <f t="shared" si="209"/>
        <v>N/A</v>
      </c>
      <c r="AA1613" s="25">
        <f t="shared" si="210"/>
        <v>0</v>
      </c>
      <c r="AB1613" s="25">
        <f t="shared" si="211"/>
        <v>0</v>
      </c>
    </row>
    <row r="1614" spans="1:28">
      <c r="A1614" s="17">
        <v>44067</v>
      </c>
      <c r="B1614" s="18">
        <v>0.33333333333333298</v>
      </c>
      <c r="C1614" s="18">
        <v>0.625</v>
      </c>
      <c r="G1614" s="5" t="e">
        <f>INDEX('Carta Psicrométrica'!B$3:AO$49,MATCH(datos!F1614,'Carta Psicrométrica'!A$3:A$49,0),MATCH(datos!E1614,'Carta Psicrométrica'!B$2:AO$2,0))</f>
        <v>#N/A</v>
      </c>
      <c r="K1614" s="6">
        <f t="shared" si="212"/>
        <v>0</v>
      </c>
      <c r="S1614" s="23">
        <f t="shared" si="207"/>
        <v>0</v>
      </c>
      <c r="W1614" s="24" t="str">
        <f t="shared" si="208"/>
        <v>Calma</v>
      </c>
      <c r="Y1614" s="24" t="str">
        <f t="shared" si="209"/>
        <v>N/A</v>
      </c>
      <c r="AA1614" s="25">
        <f t="shared" si="210"/>
        <v>0</v>
      </c>
      <c r="AB1614" s="25">
        <f t="shared" si="211"/>
        <v>0</v>
      </c>
    </row>
    <row r="1615" spans="1:28">
      <c r="A1615" s="17">
        <v>44068</v>
      </c>
      <c r="B1615" s="18">
        <v>0.33333333333333298</v>
      </c>
      <c r="C1615" s="18">
        <v>0.625</v>
      </c>
      <c r="G1615" s="5" t="e">
        <f>INDEX('Carta Psicrométrica'!B$3:AO$49,MATCH(datos!F1615,'Carta Psicrométrica'!A$3:A$49,0),MATCH(datos!E1615,'Carta Psicrométrica'!B$2:AO$2,0))</f>
        <v>#N/A</v>
      </c>
      <c r="K1615" s="6">
        <f t="shared" si="212"/>
        <v>0</v>
      </c>
      <c r="S1615" s="23">
        <f t="shared" si="207"/>
        <v>0</v>
      </c>
      <c r="W1615" s="24" t="str">
        <f t="shared" si="208"/>
        <v>Calma</v>
      </c>
      <c r="Y1615" s="24" t="str">
        <f t="shared" si="209"/>
        <v>N/A</v>
      </c>
      <c r="AA1615" s="25">
        <f t="shared" si="210"/>
        <v>0</v>
      </c>
      <c r="AB1615" s="25">
        <f t="shared" si="211"/>
        <v>0</v>
      </c>
    </row>
    <row r="1616" spans="1:28">
      <c r="A1616" s="17">
        <v>44069</v>
      </c>
      <c r="B1616" s="18">
        <v>0.33333333333333298</v>
      </c>
      <c r="C1616" s="18">
        <v>0.625</v>
      </c>
      <c r="G1616" s="5" t="e">
        <f>INDEX('Carta Psicrométrica'!B$3:AO$49,MATCH(datos!F1616,'Carta Psicrométrica'!A$3:A$49,0),MATCH(datos!E1616,'Carta Psicrométrica'!B$2:AO$2,0))</f>
        <v>#N/A</v>
      </c>
      <c r="K1616" s="6">
        <f t="shared" si="212"/>
        <v>0</v>
      </c>
      <c r="S1616" s="23">
        <f t="shared" si="207"/>
        <v>0</v>
      </c>
      <c r="W1616" s="24" t="str">
        <f t="shared" si="208"/>
        <v>Calma</v>
      </c>
      <c r="Y1616" s="24" t="str">
        <f t="shared" si="209"/>
        <v>N/A</v>
      </c>
      <c r="AA1616" s="25">
        <f t="shared" si="210"/>
        <v>0</v>
      </c>
      <c r="AB1616" s="25">
        <f t="shared" si="211"/>
        <v>0</v>
      </c>
    </row>
    <row r="1617" spans="1:28">
      <c r="A1617" s="17">
        <v>44070</v>
      </c>
      <c r="B1617" s="18">
        <v>0.33333333333333298</v>
      </c>
      <c r="C1617" s="18">
        <v>0.625</v>
      </c>
      <c r="G1617" s="5" t="e">
        <f>INDEX('Carta Psicrométrica'!B$3:AO$49,MATCH(datos!F1617,'Carta Psicrométrica'!A$3:A$49,0),MATCH(datos!E1617,'Carta Psicrométrica'!B$2:AO$2,0))</f>
        <v>#N/A</v>
      </c>
      <c r="K1617" s="6">
        <f t="shared" si="212"/>
        <v>0</v>
      </c>
      <c r="S1617" s="23">
        <f t="shared" si="207"/>
        <v>0</v>
      </c>
      <c r="W1617" s="24" t="str">
        <f t="shared" si="208"/>
        <v>Calma</v>
      </c>
      <c r="Y1617" s="24" t="str">
        <f t="shared" si="209"/>
        <v>N/A</v>
      </c>
      <c r="AA1617" s="25">
        <f t="shared" si="210"/>
        <v>0</v>
      </c>
      <c r="AB1617" s="25">
        <f t="shared" si="211"/>
        <v>0</v>
      </c>
    </row>
    <row r="1618" spans="1:28">
      <c r="A1618" s="17">
        <v>44071</v>
      </c>
      <c r="B1618" s="18">
        <v>0.33333333333333298</v>
      </c>
      <c r="C1618" s="18">
        <v>0.625</v>
      </c>
      <c r="G1618" s="5" t="e">
        <f>INDEX('Carta Psicrométrica'!B$3:AO$49,MATCH(datos!F1618,'Carta Psicrométrica'!A$3:A$49,0),MATCH(datos!E1618,'Carta Psicrométrica'!B$2:AO$2,0))</f>
        <v>#N/A</v>
      </c>
      <c r="K1618" s="6">
        <f t="shared" si="212"/>
        <v>0</v>
      </c>
      <c r="S1618" s="23">
        <f t="shared" si="207"/>
        <v>0</v>
      </c>
      <c r="W1618" s="24" t="str">
        <f t="shared" si="208"/>
        <v>Calma</v>
      </c>
      <c r="Y1618" s="24" t="str">
        <f t="shared" si="209"/>
        <v>N/A</v>
      </c>
      <c r="AA1618" s="25">
        <f t="shared" si="210"/>
        <v>0</v>
      </c>
      <c r="AB1618" s="25">
        <f t="shared" si="211"/>
        <v>0</v>
      </c>
    </row>
    <row r="1619" spans="1:28">
      <c r="A1619" s="17">
        <v>44072</v>
      </c>
      <c r="B1619" s="18">
        <v>0.33333333333333298</v>
      </c>
      <c r="C1619" s="18">
        <v>0.625</v>
      </c>
      <c r="G1619" s="5" t="e">
        <f>INDEX('Carta Psicrométrica'!B$3:AO$49,MATCH(datos!F1619,'Carta Psicrométrica'!A$3:A$49,0),MATCH(datos!E1619,'Carta Psicrométrica'!B$2:AO$2,0))</f>
        <v>#N/A</v>
      </c>
      <c r="K1619" s="6">
        <f t="shared" si="212"/>
        <v>0</v>
      </c>
      <c r="S1619" s="23">
        <f t="shared" si="207"/>
        <v>0</v>
      </c>
      <c r="W1619" s="24" t="str">
        <f t="shared" si="208"/>
        <v>Calma</v>
      </c>
      <c r="Y1619" s="24" t="str">
        <f t="shared" si="209"/>
        <v>N/A</v>
      </c>
      <c r="AA1619" s="25">
        <f t="shared" si="210"/>
        <v>0</v>
      </c>
      <c r="AB1619" s="25">
        <f t="shared" si="211"/>
        <v>0</v>
      </c>
    </row>
    <row r="1620" spans="1:28">
      <c r="A1620" s="17">
        <v>44073</v>
      </c>
      <c r="B1620" s="18">
        <v>0.33333333333333298</v>
      </c>
      <c r="C1620" s="18">
        <v>0.625</v>
      </c>
      <c r="G1620" s="5" t="e">
        <f>INDEX('Carta Psicrométrica'!B$3:AO$49,MATCH(datos!F1620,'Carta Psicrométrica'!A$3:A$49,0),MATCH(datos!E1620,'Carta Psicrométrica'!B$2:AO$2,0))</f>
        <v>#N/A</v>
      </c>
      <c r="K1620" s="6">
        <f t="shared" si="212"/>
        <v>0</v>
      </c>
      <c r="S1620" s="23">
        <f t="shared" si="207"/>
        <v>0</v>
      </c>
      <c r="W1620" s="24" t="str">
        <f t="shared" si="208"/>
        <v>Calma</v>
      </c>
      <c r="Y1620" s="24" t="str">
        <f t="shared" si="209"/>
        <v>N/A</v>
      </c>
      <c r="AA1620" s="25">
        <f t="shared" si="210"/>
        <v>0</v>
      </c>
      <c r="AB1620" s="25">
        <f t="shared" si="211"/>
        <v>0</v>
      </c>
    </row>
    <row r="1621" spans="1:28">
      <c r="A1621" s="17">
        <v>44074</v>
      </c>
      <c r="B1621" s="18">
        <v>0.33333333333333298</v>
      </c>
      <c r="C1621" s="18">
        <v>0.625</v>
      </c>
      <c r="G1621" s="5" t="e">
        <f>INDEX('Carta Psicrométrica'!B$3:AO$49,MATCH(datos!F1621,'Carta Psicrométrica'!A$3:A$49,0),MATCH(datos!E1621,'Carta Psicrométrica'!B$2:AO$2,0))</f>
        <v>#N/A</v>
      </c>
      <c r="K1621" s="6">
        <f t="shared" si="212"/>
        <v>0</v>
      </c>
      <c r="S1621" s="23">
        <f t="shared" si="207"/>
        <v>0</v>
      </c>
      <c r="W1621" s="24" t="str">
        <f t="shared" si="208"/>
        <v>Calma</v>
      </c>
      <c r="Y1621" s="24" t="str">
        <f t="shared" si="209"/>
        <v>N/A</v>
      </c>
      <c r="AA1621" s="25">
        <f t="shared" si="210"/>
        <v>0</v>
      </c>
      <c r="AB1621" s="25">
        <f t="shared" si="211"/>
        <v>0</v>
      </c>
    </row>
    <row r="1622" spans="1:28">
      <c r="A1622" s="17">
        <v>44075</v>
      </c>
      <c r="B1622" s="18">
        <v>0.33333333333333298</v>
      </c>
      <c r="C1622" s="18">
        <v>0.625</v>
      </c>
      <c r="G1622" s="5" t="e">
        <f>INDEX('Carta Psicrométrica'!B$3:AO$49,MATCH(datos!F1622,'Carta Psicrométrica'!A$3:A$49,0),MATCH(datos!E1622,'Carta Psicrométrica'!B$2:AO$2,0))</f>
        <v>#N/A</v>
      </c>
      <c r="K1622" s="6">
        <f t="shared" si="212"/>
        <v>0</v>
      </c>
      <c r="S1622" s="23">
        <f t="shared" si="207"/>
        <v>0</v>
      </c>
      <c r="W1622" s="24" t="str">
        <f t="shared" si="208"/>
        <v>Calma</v>
      </c>
      <c r="Y1622" s="24" t="str">
        <f t="shared" si="209"/>
        <v>N/A</v>
      </c>
      <c r="AA1622" s="25">
        <f t="shared" si="210"/>
        <v>0</v>
      </c>
      <c r="AB1622" s="25">
        <f t="shared" si="211"/>
        <v>0</v>
      </c>
    </row>
    <row r="1623" spans="1:28">
      <c r="A1623" s="17">
        <v>44076</v>
      </c>
      <c r="B1623" s="18">
        <v>0.33333333333333298</v>
      </c>
      <c r="C1623" s="18">
        <v>0.625</v>
      </c>
      <c r="G1623" s="5" t="e">
        <f>INDEX('Carta Psicrométrica'!B$3:AO$49,MATCH(datos!F1623,'Carta Psicrométrica'!A$3:A$49,0),MATCH(datos!E1623,'Carta Psicrométrica'!B$2:AO$2,0))</f>
        <v>#N/A</v>
      </c>
      <c r="K1623" s="6">
        <f t="shared" si="212"/>
        <v>0</v>
      </c>
      <c r="S1623" s="23">
        <f t="shared" si="207"/>
        <v>0</v>
      </c>
      <c r="W1623" s="24" t="str">
        <f t="shared" si="208"/>
        <v>Calma</v>
      </c>
      <c r="Y1623" s="24" t="str">
        <f t="shared" si="209"/>
        <v>N/A</v>
      </c>
      <c r="AA1623" s="25">
        <f t="shared" si="210"/>
        <v>0</v>
      </c>
      <c r="AB1623" s="25">
        <f t="shared" si="211"/>
        <v>0</v>
      </c>
    </row>
    <row r="1624" spans="1:28">
      <c r="A1624" s="17">
        <v>44077</v>
      </c>
      <c r="B1624" s="18">
        <v>0.33333333333333298</v>
      </c>
      <c r="C1624" s="18">
        <v>0.625</v>
      </c>
      <c r="G1624" s="5" t="e">
        <f>INDEX('Carta Psicrométrica'!B$3:AO$49,MATCH(datos!F1624,'Carta Psicrométrica'!A$3:A$49,0),MATCH(datos!E1624,'Carta Psicrométrica'!B$2:AO$2,0))</f>
        <v>#N/A</v>
      </c>
      <c r="K1624" s="6">
        <f t="shared" si="212"/>
        <v>0</v>
      </c>
      <c r="S1624" s="23">
        <f t="shared" si="207"/>
        <v>0</v>
      </c>
      <c r="W1624" s="24" t="str">
        <f t="shared" si="208"/>
        <v>Calma</v>
      </c>
      <c r="Y1624" s="24" t="str">
        <f t="shared" si="209"/>
        <v>N/A</v>
      </c>
      <c r="AA1624" s="25">
        <f t="shared" si="210"/>
        <v>0</v>
      </c>
      <c r="AB1624" s="25">
        <f t="shared" si="211"/>
        <v>0</v>
      </c>
    </row>
    <row r="1625" spans="1:28">
      <c r="A1625" s="17">
        <v>44078</v>
      </c>
      <c r="B1625" s="18">
        <v>0.33333333333333298</v>
      </c>
      <c r="C1625" s="18">
        <v>0.625</v>
      </c>
      <c r="G1625" s="5" t="e">
        <f>INDEX('Carta Psicrométrica'!B$3:AO$49,MATCH(datos!F1625,'Carta Psicrométrica'!A$3:A$49,0),MATCH(datos!E1625,'Carta Psicrométrica'!B$2:AO$2,0))</f>
        <v>#N/A</v>
      </c>
      <c r="K1625" s="6">
        <f t="shared" si="212"/>
        <v>0</v>
      </c>
      <c r="S1625" s="23">
        <f t="shared" si="207"/>
        <v>0</v>
      </c>
      <c r="W1625" s="24" t="str">
        <f t="shared" si="208"/>
        <v>Calma</v>
      </c>
      <c r="Y1625" s="24" t="str">
        <f t="shared" si="209"/>
        <v>N/A</v>
      </c>
      <c r="AA1625" s="25">
        <f t="shared" si="210"/>
        <v>0</v>
      </c>
      <c r="AB1625" s="25">
        <f t="shared" si="211"/>
        <v>0</v>
      </c>
    </row>
    <row r="1626" spans="1:28">
      <c r="A1626" s="17">
        <v>44079</v>
      </c>
      <c r="B1626" s="18">
        <v>0.33333333333333298</v>
      </c>
      <c r="C1626" s="18">
        <v>0.625</v>
      </c>
      <c r="G1626" s="5" t="e">
        <f>INDEX('Carta Psicrométrica'!B$3:AO$49,MATCH(datos!F1626,'Carta Psicrométrica'!A$3:A$49,0),MATCH(datos!E1626,'Carta Psicrométrica'!B$2:AO$2,0))</f>
        <v>#N/A</v>
      </c>
      <c r="K1626" s="6">
        <f t="shared" si="212"/>
        <v>0</v>
      </c>
      <c r="S1626" s="23">
        <f t="shared" si="207"/>
        <v>0</v>
      </c>
      <c r="W1626" s="24" t="str">
        <f t="shared" si="208"/>
        <v>Calma</v>
      </c>
      <c r="Y1626" s="24" t="str">
        <f t="shared" si="209"/>
        <v>N/A</v>
      </c>
      <c r="AA1626" s="25">
        <f t="shared" si="210"/>
        <v>0</v>
      </c>
      <c r="AB1626" s="25">
        <f t="shared" si="211"/>
        <v>0</v>
      </c>
    </row>
    <row r="1627" spans="1:28">
      <c r="A1627" s="17">
        <v>44080</v>
      </c>
      <c r="B1627" s="18">
        <v>0.33333333333333298</v>
      </c>
      <c r="C1627" s="18">
        <v>0.625</v>
      </c>
      <c r="G1627" s="5" t="e">
        <f>INDEX('Carta Psicrométrica'!B$3:AO$49,MATCH(datos!F1627,'Carta Psicrométrica'!A$3:A$49,0),MATCH(datos!E1627,'Carta Psicrométrica'!B$2:AO$2,0))</f>
        <v>#N/A</v>
      </c>
      <c r="K1627" s="6">
        <f t="shared" si="212"/>
        <v>0</v>
      </c>
      <c r="S1627" s="23">
        <f t="shared" si="207"/>
        <v>0</v>
      </c>
      <c r="W1627" s="24" t="str">
        <f t="shared" si="208"/>
        <v>Calma</v>
      </c>
      <c r="Y1627" s="24" t="str">
        <f t="shared" si="209"/>
        <v>N/A</v>
      </c>
      <c r="AA1627" s="25">
        <f t="shared" si="210"/>
        <v>0</v>
      </c>
      <c r="AB1627" s="25">
        <f t="shared" si="211"/>
        <v>0</v>
      </c>
    </row>
    <row r="1628" spans="1:28">
      <c r="A1628" s="17">
        <v>44081</v>
      </c>
      <c r="B1628" s="18">
        <v>0.33333333333333298</v>
      </c>
      <c r="C1628" s="18">
        <v>0.625</v>
      </c>
      <c r="G1628" s="5" t="e">
        <f>INDEX('Carta Psicrométrica'!B$3:AO$49,MATCH(datos!F1628,'Carta Psicrométrica'!A$3:A$49,0),MATCH(datos!E1628,'Carta Psicrométrica'!B$2:AO$2,0))</f>
        <v>#N/A</v>
      </c>
      <c r="K1628" s="6">
        <f t="shared" si="212"/>
        <v>0</v>
      </c>
      <c r="S1628" s="23">
        <f t="shared" si="207"/>
        <v>0</v>
      </c>
      <c r="W1628" s="24" t="str">
        <f t="shared" si="208"/>
        <v>Calma</v>
      </c>
      <c r="Y1628" s="24" t="str">
        <f t="shared" si="209"/>
        <v>N/A</v>
      </c>
      <c r="AA1628" s="25">
        <f t="shared" si="210"/>
        <v>0</v>
      </c>
      <c r="AB1628" s="25">
        <f t="shared" si="211"/>
        <v>0</v>
      </c>
    </row>
    <row r="1629" spans="1:28">
      <c r="A1629" s="17">
        <v>44082</v>
      </c>
      <c r="B1629" s="18">
        <v>0.33333333333333298</v>
      </c>
      <c r="C1629" s="18">
        <v>0.625</v>
      </c>
      <c r="G1629" s="5" t="e">
        <f>INDEX('Carta Psicrométrica'!B$3:AO$49,MATCH(datos!F1629,'Carta Psicrométrica'!A$3:A$49,0),MATCH(datos!E1629,'Carta Psicrométrica'!B$2:AO$2,0))</f>
        <v>#N/A</v>
      </c>
      <c r="K1629" s="6">
        <f t="shared" si="212"/>
        <v>0</v>
      </c>
      <c r="S1629" s="23">
        <f t="shared" si="207"/>
        <v>0</v>
      </c>
      <c r="W1629" s="24" t="str">
        <f t="shared" si="208"/>
        <v>Calma</v>
      </c>
      <c r="Y1629" s="24" t="str">
        <f t="shared" si="209"/>
        <v>N/A</v>
      </c>
      <c r="AA1629" s="25">
        <f t="shared" si="210"/>
        <v>0</v>
      </c>
      <c r="AB1629" s="25">
        <f t="shared" si="211"/>
        <v>0</v>
      </c>
    </row>
    <row r="1630" spans="1:28">
      <c r="A1630" s="17">
        <v>44083</v>
      </c>
      <c r="B1630" s="18">
        <v>0.33333333333333298</v>
      </c>
      <c r="C1630" s="18">
        <v>0.625</v>
      </c>
      <c r="G1630" s="5" t="e">
        <f>INDEX('Carta Psicrométrica'!B$3:AO$49,MATCH(datos!F1630,'Carta Psicrométrica'!A$3:A$49,0),MATCH(datos!E1630,'Carta Psicrométrica'!B$2:AO$2,0))</f>
        <v>#N/A</v>
      </c>
      <c r="K1630" s="6">
        <f t="shared" si="212"/>
        <v>0</v>
      </c>
      <c r="S1630" s="23">
        <f t="shared" si="207"/>
        <v>0</v>
      </c>
      <c r="W1630" s="24" t="str">
        <f t="shared" si="208"/>
        <v>Calma</v>
      </c>
      <c r="Y1630" s="24" t="str">
        <f t="shared" si="209"/>
        <v>N/A</v>
      </c>
      <c r="AA1630" s="25">
        <f t="shared" si="210"/>
        <v>0</v>
      </c>
      <c r="AB1630" s="25">
        <f t="shared" si="211"/>
        <v>0</v>
      </c>
    </row>
    <row r="1631" spans="1:28">
      <c r="A1631" s="17">
        <v>44084</v>
      </c>
      <c r="B1631" s="18">
        <v>0.33333333333333298</v>
      </c>
      <c r="C1631" s="18">
        <v>0.625</v>
      </c>
      <c r="G1631" s="5" t="e">
        <f>INDEX('Carta Psicrométrica'!B$3:AO$49,MATCH(datos!F1631,'Carta Psicrométrica'!A$3:A$49,0),MATCH(datos!E1631,'Carta Psicrométrica'!B$2:AO$2,0))</f>
        <v>#N/A</v>
      </c>
      <c r="K1631" s="6">
        <f t="shared" si="212"/>
        <v>0</v>
      </c>
      <c r="S1631" s="23">
        <f t="shared" si="207"/>
        <v>0</v>
      </c>
      <c r="W1631" s="24" t="str">
        <f t="shared" si="208"/>
        <v>Calma</v>
      </c>
      <c r="Y1631" s="24" t="str">
        <f t="shared" si="209"/>
        <v>N/A</v>
      </c>
      <c r="AA1631" s="25">
        <f t="shared" si="210"/>
        <v>0</v>
      </c>
      <c r="AB1631" s="25">
        <f t="shared" si="211"/>
        <v>0</v>
      </c>
    </row>
    <row r="1632" spans="1:28">
      <c r="A1632" s="17">
        <v>44085</v>
      </c>
      <c r="B1632" s="18">
        <v>0.33333333333333298</v>
      </c>
      <c r="C1632" s="18">
        <v>0.625</v>
      </c>
      <c r="G1632" s="5" t="e">
        <f>INDEX('Carta Psicrométrica'!B$3:AO$49,MATCH(datos!F1632,'Carta Psicrométrica'!A$3:A$49,0),MATCH(datos!E1632,'Carta Psicrométrica'!B$2:AO$2,0))</f>
        <v>#N/A</v>
      </c>
      <c r="K1632" s="6">
        <f t="shared" si="212"/>
        <v>0</v>
      </c>
      <c r="S1632" s="23">
        <f t="shared" si="207"/>
        <v>0</v>
      </c>
      <c r="W1632" s="24" t="str">
        <f t="shared" si="208"/>
        <v>Calma</v>
      </c>
      <c r="Y1632" s="24" t="str">
        <f t="shared" si="209"/>
        <v>N/A</v>
      </c>
      <c r="AA1632" s="25">
        <f t="shared" si="210"/>
        <v>0</v>
      </c>
      <c r="AB1632" s="25">
        <f t="shared" si="211"/>
        <v>0</v>
      </c>
    </row>
    <row r="1633" spans="1:28">
      <c r="A1633" s="17">
        <v>44086</v>
      </c>
      <c r="B1633" s="18">
        <v>0.33333333333333298</v>
      </c>
      <c r="C1633" s="18">
        <v>0.625</v>
      </c>
      <c r="G1633" s="5" t="e">
        <f>INDEX('Carta Psicrométrica'!B$3:AO$49,MATCH(datos!F1633,'Carta Psicrométrica'!A$3:A$49,0),MATCH(datos!E1633,'Carta Psicrométrica'!B$2:AO$2,0))</f>
        <v>#N/A</v>
      </c>
      <c r="K1633" s="6">
        <f t="shared" si="212"/>
        <v>0</v>
      </c>
      <c r="S1633" s="23">
        <f t="shared" si="207"/>
        <v>0</v>
      </c>
      <c r="W1633" s="24" t="str">
        <f t="shared" si="208"/>
        <v>Calma</v>
      </c>
      <c r="Y1633" s="24" t="str">
        <f t="shared" si="209"/>
        <v>N/A</v>
      </c>
      <c r="AA1633" s="25">
        <f t="shared" si="210"/>
        <v>0</v>
      </c>
      <c r="AB1633" s="25">
        <f t="shared" si="211"/>
        <v>0</v>
      </c>
    </row>
    <row r="1634" spans="1:28">
      <c r="A1634" s="17">
        <v>44087</v>
      </c>
      <c r="B1634" s="18">
        <v>0.33333333333333298</v>
      </c>
      <c r="C1634" s="18">
        <v>0.625</v>
      </c>
      <c r="G1634" s="5" t="e">
        <f>INDEX('Carta Psicrométrica'!B$3:AO$49,MATCH(datos!F1634,'Carta Psicrométrica'!A$3:A$49,0),MATCH(datos!E1634,'Carta Psicrométrica'!B$2:AO$2,0))</f>
        <v>#N/A</v>
      </c>
      <c r="K1634" s="6">
        <f t="shared" si="212"/>
        <v>0</v>
      </c>
      <c r="S1634" s="23">
        <f t="shared" si="207"/>
        <v>0</v>
      </c>
      <c r="W1634" s="24" t="str">
        <f t="shared" si="208"/>
        <v>Calma</v>
      </c>
      <c r="Y1634" s="24" t="str">
        <f t="shared" si="209"/>
        <v>N/A</v>
      </c>
      <c r="AA1634" s="25">
        <f t="shared" si="210"/>
        <v>0</v>
      </c>
      <c r="AB1634" s="25">
        <f t="shared" si="211"/>
        <v>0</v>
      </c>
    </row>
    <row r="1635" spans="1:28">
      <c r="A1635" s="17">
        <v>44088</v>
      </c>
      <c r="B1635" s="18">
        <v>0.33333333333333298</v>
      </c>
      <c r="C1635" s="18">
        <v>0.625</v>
      </c>
      <c r="G1635" s="5" t="e">
        <f>INDEX('Carta Psicrométrica'!B$3:AO$49,MATCH(datos!F1635,'Carta Psicrométrica'!A$3:A$49,0),MATCH(datos!E1635,'Carta Psicrométrica'!B$2:AO$2,0))</f>
        <v>#N/A</v>
      </c>
      <c r="K1635" s="6">
        <f t="shared" si="212"/>
        <v>0</v>
      </c>
      <c r="S1635" s="23">
        <f t="shared" si="207"/>
        <v>0</v>
      </c>
      <c r="W1635" s="24" t="str">
        <f t="shared" si="208"/>
        <v>Calma</v>
      </c>
      <c r="Y1635" s="24" t="str">
        <f t="shared" si="209"/>
        <v>N/A</v>
      </c>
      <c r="AA1635" s="25">
        <f t="shared" si="210"/>
        <v>0</v>
      </c>
      <c r="AB1635" s="25">
        <f t="shared" si="211"/>
        <v>0</v>
      </c>
    </row>
    <row r="1636" spans="1:28">
      <c r="A1636" s="17">
        <v>44089</v>
      </c>
      <c r="B1636" s="18">
        <v>0.33333333333333298</v>
      </c>
      <c r="C1636" s="18">
        <v>0.625</v>
      </c>
      <c r="G1636" s="5" t="e">
        <f>INDEX('Carta Psicrométrica'!B$3:AO$49,MATCH(datos!F1636,'Carta Psicrométrica'!A$3:A$49,0),MATCH(datos!E1636,'Carta Psicrométrica'!B$2:AO$2,0))</f>
        <v>#N/A</v>
      </c>
      <c r="K1636" s="6">
        <f t="shared" si="212"/>
        <v>0</v>
      </c>
      <c r="S1636" s="23">
        <f t="shared" si="207"/>
        <v>0</v>
      </c>
      <c r="W1636" s="24" t="str">
        <f t="shared" si="208"/>
        <v>Calma</v>
      </c>
      <c r="Y1636" s="24" t="str">
        <f t="shared" si="209"/>
        <v>N/A</v>
      </c>
      <c r="AA1636" s="25">
        <f t="shared" si="210"/>
        <v>0</v>
      </c>
      <c r="AB1636" s="25">
        <f t="shared" si="211"/>
        <v>0</v>
      </c>
    </row>
    <row r="1637" spans="1:28">
      <c r="A1637" s="17">
        <v>44090</v>
      </c>
      <c r="B1637" s="18">
        <v>0.33333333333333298</v>
      </c>
      <c r="C1637" s="18">
        <v>0.625</v>
      </c>
      <c r="G1637" s="5" t="e">
        <f>INDEX('Carta Psicrométrica'!B$3:AO$49,MATCH(datos!F1637,'Carta Psicrométrica'!A$3:A$49,0),MATCH(datos!E1637,'Carta Psicrométrica'!B$2:AO$2,0))</f>
        <v>#N/A</v>
      </c>
      <c r="K1637" s="6">
        <f t="shared" si="212"/>
        <v>0</v>
      </c>
      <c r="S1637" s="23">
        <f t="shared" si="207"/>
        <v>0</v>
      </c>
      <c r="W1637" s="24" t="str">
        <f t="shared" si="208"/>
        <v>Calma</v>
      </c>
      <c r="Y1637" s="24" t="str">
        <f t="shared" si="209"/>
        <v>N/A</v>
      </c>
      <c r="AA1637" s="25">
        <f t="shared" si="210"/>
        <v>0</v>
      </c>
      <c r="AB1637" s="25">
        <f t="shared" si="211"/>
        <v>0</v>
      </c>
    </row>
    <row r="1638" spans="1:28">
      <c r="A1638" s="17">
        <v>44091</v>
      </c>
      <c r="B1638" s="18">
        <v>0.33333333333333298</v>
      </c>
      <c r="C1638" s="18">
        <v>0.625</v>
      </c>
      <c r="G1638" s="5" t="e">
        <f>INDEX('Carta Psicrométrica'!B$3:AO$49,MATCH(datos!F1638,'Carta Psicrométrica'!A$3:A$49,0),MATCH(datos!E1638,'Carta Psicrométrica'!B$2:AO$2,0))</f>
        <v>#N/A</v>
      </c>
      <c r="K1638" s="6">
        <f t="shared" si="212"/>
        <v>0</v>
      </c>
      <c r="S1638" s="23">
        <f t="shared" si="207"/>
        <v>0</v>
      </c>
      <c r="W1638" s="24" t="str">
        <f t="shared" si="208"/>
        <v>Calma</v>
      </c>
      <c r="Y1638" s="24" t="str">
        <f t="shared" si="209"/>
        <v>N/A</v>
      </c>
      <c r="AA1638" s="25">
        <f t="shared" si="210"/>
        <v>0</v>
      </c>
      <c r="AB1638" s="25">
        <f t="shared" si="211"/>
        <v>0</v>
      </c>
    </row>
    <row r="1639" spans="1:28">
      <c r="A1639" s="17">
        <v>44092</v>
      </c>
      <c r="B1639" s="18">
        <v>0.33333333333333298</v>
      </c>
      <c r="C1639" s="18">
        <v>0.625</v>
      </c>
      <c r="G1639" s="5" t="e">
        <f>INDEX('Carta Psicrométrica'!B$3:AO$49,MATCH(datos!F1639,'Carta Psicrométrica'!A$3:A$49,0),MATCH(datos!E1639,'Carta Psicrométrica'!B$2:AO$2,0))</f>
        <v>#N/A</v>
      </c>
      <c r="K1639" s="6">
        <f t="shared" si="212"/>
        <v>0</v>
      </c>
      <c r="S1639" s="23">
        <f t="shared" si="207"/>
        <v>0</v>
      </c>
      <c r="W1639" s="24" t="str">
        <f t="shared" si="208"/>
        <v>Calma</v>
      </c>
      <c r="Y1639" s="24" t="str">
        <f t="shared" si="209"/>
        <v>N/A</v>
      </c>
      <c r="AA1639" s="25">
        <f t="shared" si="210"/>
        <v>0</v>
      </c>
      <c r="AB1639" s="25">
        <f t="shared" si="211"/>
        <v>0</v>
      </c>
    </row>
    <row r="1640" spans="1:28">
      <c r="A1640" s="17">
        <v>44093</v>
      </c>
      <c r="B1640" s="18">
        <v>0.33333333333333298</v>
      </c>
      <c r="C1640" s="18">
        <v>0.625</v>
      </c>
      <c r="G1640" s="5" t="e">
        <f>INDEX('Carta Psicrométrica'!B$3:AO$49,MATCH(datos!F1640,'Carta Psicrométrica'!A$3:A$49,0),MATCH(datos!E1640,'Carta Psicrométrica'!B$2:AO$2,0))</f>
        <v>#N/A</v>
      </c>
      <c r="K1640" s="6">
        <f t="shared" si="212"/>
        <v>0</v>
      </c>
      <c r="S1640" s="23">
        <f t="shared" si="207"/>
        <v>0</v>
      </c>
      <c r="W1640" s="24" t="str">
        <f t="shared" si="208"/>
        <v>Calma</v>
      </c>
      <c r="Y1640" s="24" t="str">
        <f t="shared" si="209"/>
        <v>N/A</v>
      </c>
      <c r="AA1640" s="25">
        <f t="shared" si="210"/>
        <v>0</v>
      </c>
      <c r="AB1640" s="25">
        <f t="shared" si="211"/>
        <v>0</v>
      </c>
    </row>
    <row r="1641" spans="1:28">
      <c r="A1641" s="17">
        <v>44094</v>
      </c>
      <c r="B1641" s="18">
        <v>0.33333333333333298</v>
      </c>
      <c r="C1641" s="18">
        <v>0.625</v>
      </c>
      <c r="G1641" s="5" t="e">
        <f>INDEX('Carta Psicrométrica'!B$3:AO$49,MATCH(datos!F1641,'Carta Psicrométrica'!A$3:A$49,0),MATCH(datos!E1641,'Carta Psicrométrica'!B$2:AO$2,0))</f>
        <v>#N/A</v>
      </c>
      <c r="K1641" s="6">
        <f t="shared" si="212"/>
        <v>0</v>
      </c>
      <c r="S1641" s="23">
        <f t="shared" si="207"/>
        <v>0</v>
      </c>
      <c r="W1641" s="24" t="str">
        <f t="shared" si="208"/>
        <v>Calma</v>
      </c>
      <c r="Y1641" s="24" t="str">
        <f t="shared" si="209"/>
        <v>N/A</v>
      </c>
      <c r="AA1641" s="25">
        <f t="shared" si="210"/>
        <v>0</v>
      </c>
      <c r="AB1641" s="25">
        <f t="shared" si="211"/>
        <v>0</v>
      </c>
    </row>
    <row r="1642" spans="1:28">
      <c r="A1642" s="17">
        <v>44095</v>
      </c>
      <c r="B1642" s="18">
        <v>0.33333333333333298</v>
      </c>
      <c r="C1642" s="18">
        <v>0.625</v>
      </c>
      <c r="G1642" s="5" t="e">
        <f>INDEX('Carta Psicrométrica'!B$3:AO$49,MATCH(datos!F1642,'Carta Psicrométrica'!A$3:A$49,0),MATCH(datos!E1642,'Carta Psicrométrica'!B$2:AO$2,0))</f>
        <v>#N/A</v>
      </c>
      <c r="K1642" s="6">
        <f t="shared" si="212"/>
        <v>0</v>
      </c>
      <c r="S1642" s="23">
        <f t="shared" si="207"/>
        <v>0</v>
      </c>
      <c r="W1642" s="24" t="str">
        <f t="shared" si="208"/>
        <v>Calma</v>
      </c>
      <c r="Y1642" s="24" t="str">
        <f t="shared" si="209"/>
        <v>N/A</v>
      </c>
      <c r="AA1642" s="25">
        <f t="shared" si="210"/>
        <v>0</v>
      </c>
      <c r="AB1642" s="25">
        <f t="shared" si="211"/>
        <v>0</v>
      </c>
    </row>
    <row r="1643" spans="1:28">
      <c r="A1643" s="17">
        <v>44096</v>
      </c>
      <c r="B1643" s="18">
        <v>0.33333333333333298</v>
      </c>
      <c r="C1643" s="18">
        <v>0.625</v>
      </c>
      <c r="G1643" s="5" t="e">
        <f>INDEX('Carta Psicrométrica'!B$3:AO$49,MATCH(datos!F1643,'Carta Psicrométrica'!A$3:A$49,0),MATCH(datos!E1643,'Carta Psicrométrica'!B$2:AO$2,0))</f>
        <v>#N/A</v>
      </c>
      <c r="K1643" s="6">
        <f t="shared" si="212"/>
        <v>0</v>
      </c>
      <c r="S1643" s="23">
        <f t="shared" si="207"/>
        <v>0</v>
      </c>
      <c r="W1643" s="24" t="str">
        <f t="shared" si="208"/>
        <v>Calma</v>
      </c>
      <c r="Y1643" s="24" t="str">
        <f t="shared" si="209"/>
        <v>N/A</v>
      </c>
      <c r="AA1643" s="25">
        <f t="shared" si="210"/>
        <v>0</v>
      </c>
      <c r="AB1643" s="25">
        <f t="shared" si="211"/>
        <v>0</v>
      </c>
    </row>
    <row r="1644" spans="1:28">
      <c r="A1644" s="17">
        <v>44097</v>
      </c>
      <c r="B1644" s="18">
        <v>0.33333333333333298</v>
      </c>
      <c r="C1644" s="18">
        <v>0.625</v>
      </c>
      <c r="G1644" s="5" t="e">
        <f>INDEX('Carta Psicrométrica'!B$3:AO$49,MATCH(datos!F1644,'Carta Psicrométrica'!A$3:A$49,0),MATCH(datos!E1644,'Carta Psicrométrica'!B$2:AO$2,0))</f>
        <v>#N/A</v>
      </c>
      <c r="K1644" s="6">
        <f t="shared" si="212"/>
        <v>0</v>
      </c>
      <c r="S1644" s="23">
        <f t="shared" si="207"/>
        <v>0</v>
      </c>
      <c r="W1644" s="24" t="str">
        <f t="shared" si="208"/>
        <v>Calma</v>
      </c>
      <c r="Y1644" s="24" t="str">
        <f t="shared" si="209"/>
        <v>N/A</v>
      </c>
      <c r="AA1644" s="25">
        <f t="shared" si="210"/>
        <v>0</v>
      </c>
      <c r="AB1644" s="25">
        <f t="shared" si="211"/>
        <v>0</v>
      </c>
    </row>
    <row r="1645" spans="1:28">
      <c r="A1645" s="17">
        <v>44098</v>
      </c>
      <c r="B1645" s="18">
        <v>0.33333333333333298</v>
      </c>
      <c r="C1645" s="18">
        <v>0.625</v>
      </c>
      <c r="G1645" s="5" t="e">
        <f>INDEX('Carta Psicrométrica'!B$3:AO$49,MATCH(datos!F1645,'Carta Psicrométrica'!A$3:A$49,0),MATCH(datos!E1645,'Carta Psicrométrica'!B$2:AO$2,0))</f>
        <v>#N/A</v>
      </c>
      <c r="K1645" s="6">
        <f t="shared" si="212"/>
        <v>0</v>
      </c>
      <c r="S1645" s="23">
        <f t="shared" si="207"/>
        <v>0</v>
      </c>
      <c r="W1645" s="24" t="str">
        <f t="shared" si="208"/>
        <v>Calma</v>
      </c>
      <c r="Y1645" s="24" t="str">
        <f t="shared" si="209"/>
        <v>N/A</v>
      </c>
      <c r="AA1645" s="25">
        <f t="shared" si="210"/>
        <v>0</v>
      </c>
      <c r="AB1645" s="25">
        <f t="shared" si="211"/>
        <v>0</v>
      </c>
    </row>
    <row r="1646" spans="1:28">
      <c r="A1646" s="17">
        <v>44099</v>
      </c>
      <c r="B1646" s="18">
        <v>0.33333333333333298</v>
      </c>
      <c r="C1646" s="18">
        <v>0.625</v>
      </c>
      <c r="G1646" s="5" t="e">
        <f>INDEX('Carta Psicrométrica'!B$3:AO$49,MATCH(datos!F1646,'Carta Psicrométrica'!A$3:A$49,0),MATCH(datos!E1646,'Carta Psicrométrica'!B$2:AO$2,0))</f>
        <v>#N/A</v>
      </c>
      <c r="K1646" s="6">
        <f t="shared" si="212"/>
        <v>0</v>
      </c>
      <c r="S1646" s="23">
        <f t="shared" si="207"/>
        <v>0</v>
      </c>
      <c r="W1646" s="24" t="str">
        <f t="shared" si="208"/>
        <v>Calma</v>
      </c>
      <c r="Y1646" s="24" t="str">
        <f t="shared" si="209"/>
        <v>N/A</v>
      </c>
      <c r="AA1646" s="25">
        <f t="shared" si="210"/>
        <v>0</v>
      </c>
      <c r="AB1646" s="25">
        <f t="shared" si="211"/>
        <v>0</v>
      </c>
    </row>
    <row r="1647" spans="1:28">
      <c r="A1647" s="17">
        <v>44100</v>
      </c>
      <c r="B1647" s="18">
        <v>0.33333333333333298</v>
      </c>
      <c r="C1647" s="18">
        <v>0.625</v>
      </c>
      <c r="G1647" s="5" t="e">
        <f>INDEX('Carta Psicrométrica'!B$3:AO$49,MATCH(datos!F1647,'Carta Psicrométrica'!A$3:A$49,0),MATCH(datos!E1647,'Carta Psicrométrica'!B$2:AO$2,0))</f>
        <v>#N/A</v>
      </c>
      <c r="K1647" s="6">
        <f t="shared" si="212"/>
        <v>0</v>
      </c>
      <c r="S1647" s="23">
        <f t="shared" ref="S1647:S1650" si="213">IF(AB1647=0,Q1647-R1647,Q1647-(R1647-AB1647))</f>
        <v>0</v>
      </c>
      <c r="W1647" s="24" t="str">
        <f t="shared" si="208"/>
        <v>Calma</v>
      </c>
      <c r="Y1647" s="24" t="str">
        <f t="shared" si="209"/>
        <v>N/A</v>
      </c>
      <c r="AA1647" s="25">
        <f t="shared" si="210"/>
        <v>0</v>
      </c>
      <c r="AB1647" s="25">
        <f t="shared" si="211"/>
        <v>0</v>
      </c>
    </row>
    <row r="1648" spans="1:28">
      <c r="A1648" s="17">
        <v>44101</v>
      </c>
      <c r="B1648" s="18">
        <v>0.33333333333333298</v>
      </c>
      <c r="C1648" s="18">
        <v>0.625</v>
      </c>
      <c r="G1648" s="5" t="e">
        <f>INDEX('Carta Psicrométrica'!B$3:AO$49,MATCH(datos!F1648,'Carta Psicrométrica'!A$3:A$49,0),MATCH(datos!E1648,'Carta Psicrométrica'!B$2:AO$2,0))</f>
        <v>#N/A</v>
      </c>
      <c r="K1648" s="6">
        <f t="shared" si="212"/>
        <v>0</v>
      </c>
      <c r="S1648" s="23">
        <f t="shared" si="213"/>
        <v>0</v>
      </c>
      <c r="W1648" s="24" t="str">
        <f t="shared" si="208"/>
        <v>Calma</v>
      </c>
      <c r="Y1648" s="24" t="str">
        <f t="shared" si="209"/>
        <v>N/A</v>
      </c>
      <c r="AA1648" s="25">
        <f t="shared" si="210"/>
        <v>0</v>
      </c>
      <c r="AB1648" s="25">
        <f t="shared" si="211"/>
        <v>0</v>
      </c>
    </row>
    <row r="1649" spans="1:28">
      <c r="A1649" s="17">
        <v>44102</v>
      </c>
      <c r="B1649" s="18">
        <v>0.33333333333333298</v>
      </c>
      <c r="C1649" s="18">
        <v>0.625</v>
      </c>
      <c r="G1649" s="5" t="e">
        <f>INDEX('Carta Psicrométrica'!B$3:AO$49,MATCH(datos!F1649,'Carta Psicrométrica'!A$3:A$49,0),MATCH(datos!E1649,'Carta Psicrométrica'!B$2:AO$2,0))</f>
        <v>#N/A</v>
      </c>
      <c r="K1649" s="6">
        <f t="shared" si="212"/>
        <v>0</v>
      </c>
      <c r="S1649" s="23">
        <f t="shared" si="213"/>
        <v>0</v>
      </c>
      <c r="W1649" s="24" t="str">
        <f t="shared" si="208"/>
        <v>Calma</v>
      </c>
      <c r="Y1649" s="24" t="str">
        <f t="shared" si="209"/>
        <v>N/A</v>
      </c>
      <c r="AA1649" s="25">
        <f t="shared" si="210"/>
        <v>0</v>
      </c>
      <c r="AB1649" s="25">
        <f t="shared" si="211"/>
        <v>0</v>
      </c>
    </row>
    <row r="1650" spans="1:28">
      <c r="A1650" s="17">
        <v>44103</v>
      </c>
      <c r="B1650" s="18">
        <v>0.33333333333333298</v>
      </c>
      <c r="C1650" s="18">
        <v>0.625</v>
      </c>
      <c r="G1650" s="5" t="e">
        <f>INDEX('Carta Psicrométrica'!B$3:AO$49,MATCH(datos!F1650,'Carta Psicrométrica'!A$3:A$49,0),MATCH(datos!E1650,'Carta Psicrométrica'!B$2:AO$2,0))</f>
        <v>#N/A</v>
      </c>
      <c r="K1650" s="6">
        <f t="shared" si="212"/>
        <v>0</v>
      </c>
      <c r="S1650" s="23">
        <f t="shared" si="213"/>
        <v>0</v>
      </c>
      <c r="W1650" s="24" t="str">
        <f t="shared" si="208"/>
        <v>Calma</v>
      </c>
      <c r="Y1650" s="24" t="str">
        <f t="shared" si="209"/>
        <v>N/A</v>
      </c>
      <c r="AA1650" s="25">
        <f t="shared" si="210"/>
        <v>0</v>
      </c>
      <c r="AB1650" s="25">
        <f t="shared" si="211"/>
        <v>0</v>
      </c>
    </row>
  </sheetData>
  <mergeCells count="10">
    <mergeCell ref="Z2:AA2"/>
    <mergeCell ref="AB2:AC2"/>
    <mergeCell ref="AD2:AE2"/>
    <mergeCell ref="AF2:AH2"/>
    <mergeCell ref="AK2:AL2"/>
    <mergeCell ref="B2:C2"/>
    <mergeCell ref="D2:F2"/>
    <mergeCell ref="L2:P2"/>
    <mergeCell ref="Q2:T2"/>
    <mergeCell ref="V2:Y2"/>
  </mergeCells>
  <phoneticPr fontId="8" type="noConversion"/>
  <pageMargins left="0.7" right="0.7" top="0.75" bottom="0.75" header="0.51180555555555496" footer="0.51180555555555496"/>
  <pageSetup firstPageNumber="0" orientation="portrait" horizontalDpi="4294967293" verticalDpi="4294967293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O49"/>
  <sheetViews>
    <sheetView zoomScaleNormal="100" workbookViewId="0">
      <selection activeCell="K14" sqref="K14"/>
    </sheetView>
  </sheetViews>
  <sheetFormatPr defaultColWidth="9.140625" defaultRowHeight="14.45"/>
  <cols>
    <col min="1" max="1" width="10.42578125"/>
    <col min="2" max="2" width="4"/>
    <col min="3" max="3" width="3"/>
    <col min="4" max="4" width="4"/>
    <col min="5" max="5" width="3"/>
    <col min="6" max="6" width="4"/>
    <col min="7" max="7" width="3"/>
    <col min="8" max="8" width="4"/>
    <col min="9" max="9" width="3"/>
    <col min="10" max="10" width="4"/>
    <col min="11" max="11" width="3"/>
    <col min="12" max="12" width="4"/>
    <col min="13" max="13" width="3"/>
    <col min="14" max="14" width="4"/>
    <col min="15" max="15" width="3"/>
    <col min="16" max="16" width="4"/>
    <col min="17" max="17" width="3"/>
    <col min="18" max="18" width="4"/>
    <col min="19" max="19" width="3"/>
    <col min="20" max="21" width="4"/>
    <col min="22" max="23" width="3"/>
    <col min="24" max="24" width="5"/>
    <col min="25" max="41" width="3"/>
    <col min="42" max="1025" width="11.42578125"/>
  </cols>
  <sheetData>
    <row r="1" spans="1:41" ht="43.5" customHeight="1">
      <c r="A1" s="134" t="s">
        <v>454</v>
      </c>
      <c r="B1" s="145" t="s">
        <v>455</v>
      </c>
      <c r="C1" s="145"/>
      <c r="D1" s="145"/>
      <c r="E1" s="145"/>
      <c r="F1" s="145"/>
      <c r="G1" s="145"/>
      <c r="H1" s="145"/>
      <c r="I1" s="145"/>
      <c r="J1" s="145"/>
      <c r="K1" s="145"/>
      <c r="L1" s="145"/>
      <c r="M1" s="145"/>
      <c r="N1" s="145"/>
      <c r="O1" s="145"/>
      <c r="P1" s="145"/>
      <c r="Q1" s="145"/>
      <c r="R1" s="145"/>
      <c r="S1" s="145"/>
      <c r="T1" s="145"/>
      <c r="U1" s="145"/>
      <c r="V1" s="145"/>
      <c r="W1" s="145"/>
      <c r="X1" s="145"/>
      <c r="Y1" s="145"/>
      <c r="Z1" s="145"/>
      <c r="AA1" s="145"/>
      <c r="AB1" s="145"/>
      <c r="AC1" s="145"/>
      <c r="AD1" s="145"/>
      <c r="AE1" s="145"/>
      <c r="AF1" s="145"/>
      <c r="AG1" s="145"/>
      <c r="AH1" s="145"/>
      <c r="AI1" s="145"/>
      <c r="AJ1" s="145"/>
      <c r="AK1" s="145"/>
      <c r="AL1" s="145"/>
      <c r="AM1" s="145"/>
      <c r="AN1" s="145"/>
      <c r="AO1" s="145"/>
    </row>
    <row r="2" spans="1:41">
      <c r="A2" s="50"/>
      <c r="B2" s="51">
        <v>0.5</v>
      </c>
      <c r="C2" s="51">
        <f t="shared" ref="C2:U2" si="0">B2+0.5</f>
        <v>1</v>
      </c>
      <c r="D2" s="51">
        <f t="shared" si="0"/>
        <v>1.5</v>
      </c>
      <c r="E2" s="51">
        <f t="shared" si="0"/>
        <v>2</v>
      </c>
      <c r="F2" s="51">
        <f t="shared" si="0"/>
        <v>2.5</v>
      </c>
      <c r="G2" s="51">
        <f t="shared" si="0"/>
        <v>3</v>
      </c>
      <c r="H2" s="51">
        <f t="shared" si="0"/>
        <v>3.5</v>
      </c>
      <c r="I2" s="51">
        <f t="shared" si="0"/>
        <v>4</v>
      </c>
      <c r="J2" s="51">
        <f t="shared" si="0"/>
        <v>4.5</v>
      </c>
      <c r="K2" s="51">
        <f t="shared" si="0"/>
        <v>5</v>
      </c>
      <c r="L2" s="51">
        <f t="shared" si="0"/>
        <v>5.5</v>
      </c>
      <c r="M2" s="51">
        <f t="shared" si="0"/>
        <v>6</v>
      </c>
      <c r="N2" s="51">
        <f t="shared" si="0"/>
        <v>6.5</v>
      </c>
      <c r="O2" s="51">
        <f t="shared" si="0"/>
        <v>7</v>
      </c>
      <c r="P2" s="51">
        <f t="shared" si="0"/>
        <v>7.5</v>
      </c>
      <c r="Q2" s="51">
        <f t="shared" si="0"/>
        <v>8</v>
      </c>
      <c r="R2" s="51">
        <f t="shared" si="0"/>
        <v>8.5</v>
      </c>
      <c r="S2" s="51">
        <f t="shared" si="0"/>
        <v>9</v>
      </c>
      <c r="T2" s="51">
        <f t="shared" si="0"/>
        <v>9.5</v>
      </c>
      <c r="U2" s="51">
        <f t="shared" si="0"/>
        <v>10</v>
      </c>
      <c r="V2" s="51">
        <f t="shared" ref="V2:AO2" si="1">U2+1</f>
        <v>11</v>
      </c>
      <c r="W2" s="51">
        <f t="shared" si="1"/>
        <v>12</v>
      </c>
      <c r="X2" s="51">
        <f t="shared" si="1"/>
        <v>13</v>
      </c>
      <c r="Y2" s="51">
        <f t="shared" si="1"/>
        <v>14</v>
      </c>
      <c r="Z2" s="51">
        <f t="shared" si="1"/>
        <v>15</v>
      </c>
      <c r="AA2" s="51">
        <f t="shared" si="1"/>
        <v>16</v>
      </c>
      <c r="AB2" s="51">
        <f t="shared" si="1"/>
        <v>17</v>
      </c>
      <c r="AC2" s="51">
        <f t="shared" si="1"/>
        <v>18</v>
      </c>
      <c r="AD2" s="51">
        <f t="shared" si="1"/>
        <v>19</v>
      </c>
      <c r="AE2" s="51">
        <f t="shared" si="1"/>
        <v>20</v>
      </c>
      <c r="AF2" s="51">
        <f t="shared" si="1"/>
        <v>21</v>
      </c>
      <c r="AG2" s="51">
        <f t="shared" si="1"/>
        <v>22</v>
      </c>
      <c r="AH2" s="51">
        <f t="shared" si="1"/>
        <v>23</v>
      </c>
      <c r="AI2" s="51">
        <f t="shared" si="1"/>
        <v>24</v>
      </c>
      <c r="AJ2" s="51">
        <f t="shared" si="1"/>
        <v>25</v>
      </c>
      <c r="AK2" s="51">
        <f t="shared" si="1"/>
        <v>26</v>
      </c>
      <c r="AL2" s="51">
        <f t="shared" si="1"/>
        <v>27</v>
      </c>
      <c r="AM2" s="51">
        <f t="shared" si="1"/>
        <v>28</v>
      </c>
      <c r="AN2" s="51">
        <f t="shared" si="1"/>
        <v>29</v>
      </c>
      <c r="AO2" s="51">
        <f t="shared" si="1"/>
        <v>30</v>
      </c>
    </row>
    <row r="3" spans="1:41">
      <c r="A3" s="52">
        <v>-1</v>
      </c>
      <c r="B3" s="7">
        <v>90</v>
      </c>
      <c r="C3" s="7">
        <v>79</v>
      </c>
      <c r="D3" s="7">
        <v>69</v>
      </c>
      <c r="E3" s="7">
        <v>59</v>
      </c>
      <c r="F3" s="7">
        <v>49</v>
      </c>
      <c r="G3" s="7">
        <v>39</v>
      </c>
      <c r="H3" s="7">
        <v>30</v>
      </c>
      <c r="I3" s="7">
        <v>20</v>
      </c>
      <c r="J3" s="7">
        <v>10</v>
      </c>
      <c r="K3" s="7">
        <v>1</v>
      </c>
      <c r="L3" s="7">
        <v>0</v>
      </c>
      <c r="M3" s="7">
        <v>0</v>
      </c>
      <c r="N3" s="7">
        <v>0</v>
      </c>
      <c r="O3" s="7">
        <v>0</v>
      </c>
      <c r="P3" s="7">
        <v>0</v>
      </c>
      <c r="Q3" s="7">
        <v>0</v>
      </c>
      <c r="R3" s="7">
        <v>0</v>
      </c>
      <c r="S3" s="7">
        <v>0</v>
      </c>
      <c r="T3" s="7">
        <v>0</v>
      </c>
      <c r="U3" s="7">
        <v>0</v>
      </c>
      <c r="V3" s="7">
        <v>0</v>
      </c>
      <c r="W3" s="7">
        <v>0</v>
      </c>
      <c r="X3" s="7">
        <v>0</v>
      </c>
      <c r="Y3" s="7">
        <v>0</v>
      </c>
      <c r="Z3" s="7">
        <v>0</v>
      </c>
      <c r="AA3" s="7">
        <v>0</v>
      </c>
      <c r="AB3" s="7">
        <v>0</v>
      </c>
      <c r="AC3" s="7">
        <v>0</v>
      </c>
      <c r="AD3" s="7">
        <v>0</v>
      </c>
      <c r="AE3" s="7">
        <v>0</v>
      </c>
      <c r="AF3" s="7">
        <v>0</v>
      </c>
      <c r="AG3" s="7">
        <v>0</v>
      </c>
      <c r="AH3" s="7">
        <v>0</v>
      </c>
      <c r="AI3" s="7">
        <v>0</v>
      </c>
      <c r="AJ3" s="7">
        <v>0</v>
      </c>
      <c r="AK3" s="7">
        <v>0</v>
      </c>
      <c r="AL3" s="7">
        <v>0</v>
      </c>
      <c r="AM3" s="7">
        <v>0</v>
      </c>
      <c r="AN3" s="7">
        <v>0</v>
      </c>
      <c r="AO3" s="7">
        <v>0</v>
      </c>
    </row>
    <row r="4" spans="1:41">
      <c r="A4" s="52">
        <f t="shared" ref="A4:A34" si="2">A3+1</f>
        <v>0</v>
      </c>
      <c r="B4" s="7">
        <v>90</v>
      </c>
      <c r="C4" s="7">
        <v>81</v>
      </c>
      <c r="D4" s="7">
        <v>71</v>
      </c>
      <c r="E4" s="7">
        <v>61</v>
      </c>
      <c r="F4" s="7">
        <v>52</v>
      </c>
      <c r="G4" s="7">
        <v>4</v>
      </c>
      <c r="H4" s="7">
        <v>34</v>
      </c>
      <c r="I4" s="7">
        <v>25</v>
      </c>
      <c r="J4" s="7">
        <v>16</v>
      </c>
      <c r="K4" s="7">
        <v>7</v>
      </c>
      <c r="L4" s="7">
        <v>0</v>
      </c>
      <c r="M4" s="7">
        <v>0</v>
      </c>
      <c r="N4" s="7">
        <v>0</v>
      </c>
      <c r="O4" s="7">
        <v>0</v>
      </c>
      <c r="P4" s="7">
        <v>0</v>
      </c>
      <c r="Q4" s="7">
        <v>0</v>
      </c>
      <c r="R4" s="7">
        <v>0</v>
      </c>
      <c r="S4" s="7">
        <v>0</v>
      </c>
      <c r="T4" s="7">
        <v>0</v>
      </c>
      <c r="U4" s="7">
        <v>0</v>
      </c>
      <c r="V4" s="7">
        <v>0</v>
      </c>
      <c r="W4" s="7">
        <v>0</v>
      </c>
      <c r="X4" s="7">
        <v>0</v>
      </c>
      <c r="Y4" s="7">
        <v>0</v>
      </c>
      <c r="Z4" s="7">
        <v>0</v>
      </c>
      <c r="AA4" s="7">
        <v>0</v>
      </c>
      <c r="AB4" s="7">
        <v>0</v>
      </c>
      <c r="AC4" s="7">
        <v>0</v>
      </c>
      <c r="AD4" s="7">
        <v>0</v>
      </c>
      <c r="AE4" s="7">
        <v>0</v>
      </c>
      <c r="AF4" s="7">
        <v>0</v>
      </c>
      <c r="AG4" s="7">
        <v>0</v>
      </c>
      <c r="AH4" s="7">
        <v>0</v>
      </c>
      <c r="AI4" s="7">
        <v>0</v>
      </c>
      <c r="AJ4" s="7">
        <v>0</v>
      </c>
      <c r="AK4" s="7">
        <v>0</v>
      </c>
      <c r="AL4" s="7">
        <v>0</v>
      </c>
      <c r="AM4" s="7">
        <v>0</v>
      </c>
      <c r="AN4" s="7">
        <v>0</v>
      </c>
      <c r="AO4" s="7">
        <v>0</v>
      </c>
    </row>
    <row r="5" spans="1:41">
      <c r="A5" s="52">
        <f t="shared" si="2"/>
        <v>1</v>
      </c>
      <c r="B5" s="7">
        <v>90</v>
      </c>
      <c r="C5" s="7">
        <v>81</v>
      </c>
      <c r="D5" s="7">
        <v>73</v>
      </c>
      <c r="E5" s="7">
        <v>64</v>
      </c>
      <c r="F5" s="7">
        <v>55</v>
      </c>
      <c r="G5" s="7">
        <v>47</v>
      </c>
      <c r="H5" s="7">
        <v>38</v>
      </c>
      <c r="I5" s="7">
        <v>29</v>
      </c>
      <c r="J5" s="7">
        <v>20</v>
      </c>
      <c r="K5" s="7">
        <v>13</v>
      </c>
      <c r="L5" s="7">
        <v>4</v>
      </c>
      <c r="M5" s="7">
        <v>0</v>
      </c>
      <c r="N5" s="7">
        <v>0</v>
      </c>
      <c r="O5" s="7">
        <v>0</v>
      </c>
      <c r="P5" s="7">
        <v>0</v>
      </c>
      <c r="Q5" s="7">
        <v>0</v>
      </c>
      <c r="R5" s="7">
        <v>0</v>
      </c>
      <c r="S5" s="7">
        <v>0</v>
      </c>
      <c r="T5" s="7">
        <v>0</v>
      </c>
      <c r="U5" s="7">
        <v>0</v>
      </c>
      <c r="V5" s="7">
        <v>0</v>
      </c>
      <c r="W5" s="7">
        <v>0</v>
      </c>
      <c r="X5" s="7">
        <v>0</v>
      </c>
      <c r="Y5" s="7">
        <v>0</v>
      </c>
      <c r="Z5" s="7">
        <v>0</v>
      </c>
      <c r="AA5" s="7">
        <v>0</v>
      </c>
      <c r="AB5" s="7">
        <v>0</v>
      </c>
      <c r="AC5" s="7">
        <v>0</v>
      </c>
      <c r="AD5" s="7">
        <v>0</v>
      </c>
      <c r="AE5" s="7">
        <v>0</v>
      </c>
      <c r="AF5" s="7">
        <v>0</v>
      </c>
      <c r="AG5" s="7">
        <v>0</v>
      </c>
      <c r="AH5" s="7">
        <v>0</v>
      </c>
      <c r="AI5" s="7">
        <v>0</v>
      </c>
      <c r="AJ5" s="7">
        <v>0</v>
      </c>
      <c r="AK5" s="7">
        <v>0</v>
      </c>
      <c r="AL5" s="7">
        <v>0</v>
      </c>
      <c r="AM5" s="7">
        <v>0</v>
      </c>
      <c r="AN5" s="7">
        <v>0</v>
      </c>
      <c r="AO5" s="7">
        <v>0</v>
      </c>
    </row>
    <row r="6" spans="1:41">
      <c r="A6" s="52">
        <f t="shared" si="2"/>
        <v>2</v>
      </c>
      <c r="B6" s="7">
        <v>91</v>
      </c>
      <c r="C6" s="7">
        <v>82</v>
      </c>
      <c r="D6" s="7">
        <v>73</v>
      </c>
      <c r="E6" s="7">
        <v>64</v>
      </c>
      <c r="F6" s="7">
        <v>57</v>
      </c>
      <c r="G6" s="7">
        <v>49</v>
      </c>
      <c r="H6" s="7">
        <v>41</v>
      </c>
      <c r="I6" s="7">
        <v>33</v>
      </c>
      <c r="J6" s="7">
        <v>24</v>
      </c>
      <c r="K6" s="7">
        <v>17</v>
      </c>
      <c r="L6" s="7">
        <v>9</v>
      </c>
      <c r="M6" s="7">
        <v>1</v>
      </c>
      <c r="N6" s="7">
        <v>0</v>
      </c>
      <c r="O6" s="7">
        <v>0</v>
      </c>
      <c r="P6" s="7">
        <v>0</v>
      </c>
      <c r="Q6" s="7">
        <v>0</v>
      </c>
      <c r="R6" s="7">
        <v>0</v>
      </c>
      <c r="S6" s="7">
        <v>0</v>
      </c>
      <c r="T6" s="7">
        <v>0</v>
      </c>
      <c r="U6" s="7">
        <v>0</v>
      </c>
      <c r="V6" s="7">
        <v>0</v>
      </c>
      <c r="W6" s="7">
        <v>0</v>
      </c>
      <c r="X6" s="7">
        <v>0</v>
      </c>
      <c r="Y6" s="7">
        <v>0</v>
      </c>
      <c r="Z6" s="7">
        <v>0</v>
      </c>
      <c r="AA6" s="7">
        <v>0</v>
      </c>
      <c r="AB6" s="7">
        <v>0</v>
      </c>
      <c r="AC6" s="7">
        <v>0</v>
      </c>
      <c r="AD6" s="7">
        <v>0</v>
      </c>
      <c r="AE6" s="7">
        <v>0</v>
      </c>
      <c r="AF6" s="7">
        <v>0</v>
      </c>
      <c r="AG6" s="7">
        <v>0</v>
      </c>
      <c r="AH6" s="7">
        <v>0</v>
      </c>
      <c r="AI6" s="7">
        <v>0</v>
      </c>
      <c r="AJ6" s="7">
        <v>0</v>
      </c>
      <c r="AK6" s="7">
        <v>0</v>
      </c>
      <c r="AL6" s="7">
        <v>0</v>
      </c>
      <c r="AM6" s="7">
        <v>0</v>
      </c>
      <c r="AN6" s="7">
        <v>0</v>
      </c>
      <c r="AO6" s="7">
        <v>0</v>
      </c>
    </row>
    <row r="7" spans="1:41">
      <c r="A7" s="52">
        <f t="shared" si="2"/>
        <v>3</v>
      </c>
      <c r="B7" s="7">
        <v>91</v>
      </c>
      <c r="C7" s="7">
        <v>83</v>
      </c>
      <c r="D7" s="7">
        <v>74</v>
      </c>
      <c r="E7" s="7">
        <v>65</v>
      </c>
      <c r="F7" s="7">
        <v>57</v>
      </c>
      <c r="G7" s="7">
        <v>49</v>
      </c>
      <c r="H7" s="7">
        <v>43</v>
      </c>
      <c r="I7" s="7">
        <v>36</v>
      </c>
      <c r="J7" s="7">
        <v>28</v>
      </c>
      <c r="K7" s="7">
        <v>21</v>
      </c>
      <c r="L7" s="7">
        <v>14</v>
      </c>
      <c r="M7" s="7">
        <v>7</v>
      </c>
      <c r="N7" s="7">
        <v>0</v>
      </c>
      <c r="O7" s="7">
        <v>0</v>
      </c>
      <c r="P7" s="7">
        <v>0</v>
      </c>
      <c r="Q7" s="7">
        <v>0</v>
      </c>
      <c r="R7" s="7">
        <v>0</v>
      </c>
      <c r="S7" s="7">
        <v>0</v>
      </c>
      <c r="T7" s="7">
        <v>0</v>
      </c>
      <c r="U7" s="7">
        <v>0</v>
      </c>
      <c r="V7" s="7">
        <v>0</v>
      </c>
      <c r="W7" s="7">
        <v>0</v>
      </c>
      <c r="X7" s="7">
        <v>0</v>
      </c>
      <c r="Y7" s="7">
        <v>0</v>
      </c>
      <c r="Z7" s="7">
        <v>0</v>
      </c>
      <c r="AA7" s="7">
        <v>0</v>
      </c>
      <c r="AB7" s="7">
        <v>0</v>
      </c>
      <c r="AC7" s="7">
        <v>0</v>
      </c>
      <c r="AD7" s="7">
        <v>0</v>
      </c>
      <c r="AE7" s="7">
        <v>0</v>
      </c>
      <c r="AF7" s="7">
        <v>0</v>
      </c>
      <c r="AG7" s="7">
        <v>0</v>
      </c>
      <c r="AH7" s="7">
        <v>0</v>
      </c>
      <c r="AI7" s="7">
        <v>0</v>
      </c>
      <c r="AJ7" s="7">
        <v>0</v>
      </c>
      <c r="AK7" s="7">
        <v>0</v>
      </c>
      <c r="AL7" s="7">
        <v>0</v>
      </c>
      <c r="AM7" s="7">
        <v>0</v>
      </c>
      <c r="AN7" s="7">
        <v>0</v>
      </c>
      <c r="AO7" s="7">
        <v>0</v>
      </c>
    </row>
    <row r="8" spans="1:41">
      <c r="A8" s="52">
        <f t="shared" si="2"/>
        <v>4</v>
      </c>
      <c r="B8" s="7">
        <v>92</v>
      </c>
      <c r="C8" s="7">
        <v>83</v>
      </c>
      <c r="D8" s="7">
        <v>75</v>
      </c>
      <c r="E8" s="7">
        <v>67</v>
      </c>
      <c r="F8" s="7">
        <v>59</v>
      </c>
      <c r="G8" s="7">
        <v>51</v>
      </c>
      <c r="H8" s="7">
        <v>43</v>
      </c>
      <c r="I8" s="7">
        <v>35</v>
      </c>
      <c r="J8" s="7">
        <v>32</v>
      </c>
      <c r="K8" s="7">
        <v>5</v>
      </c>
      <c r="L8" s="7">
        <v>18</v>
      </c>
      <c r="M8" s="7">
        <v>11</v>
      </c>
      <c r="N8" s="7">
        <v>4</v>
      </c>
      <c r="O8" s="7">
        <v>0</v>
      </c>
      <c r="P8" s="7">
        <v>0</v>
      </c>
      <c r="Q8" s="7">
        <v>0</v>
      </c>
      <c r="R8" s="7">
        <v>0</v>
      </c>
      <c r="S8" s="7">
        <v>0</v>
      </c>
      <c r="T8" s="7">
        <v>0</v>
      </c>
      <c r="U8" s="7">
        <v>0</v>
      </c>
      <c r="V8" s="7">
        <v>0</v>
      </c>
      <c r="W8" s="7">
        <v>0</v>
      </c>
      <c r="X8" s="7">
        <v>0</v>
      </c>
      <c r="Y8" s="7">
        <v>0</v>
      </c>
      <c r="Z8" s="7">
        <v>0</v>
      </c>
      <c r="AA8" s="7">
        <v>0</v>
      </c>
      <c r="AB8" s="7">
        <v>0</v>
      </c>
      <c r="AC8" s="7">
        <v>0</v>
      </c>
      <c r="AD8" s="7">
        <v>0</v>
      </c>
      <c r="AE8" s="7">
        <v>0</v>
      </c>
      <c r="AF8" s="7">
        <v>0</v>
      </c>
      <c r="AG8" s="7">
        <v>0</v>
      </c>
      <c r="AH8" s="7">
        <v>0</v>
      </c>
      <c r="AI8" s="7">
        <v>0</v>
      </c>
      <c r="AJ8" s="7">
        <v>0</v>
      </c>
      <c r="AK8" s="7">
        <v>0</v>
      </c>
      <c r="AL8" s="7">
        <v>0</v>
      </c>
      <c r="AM8" s="7">
        <v>0</v>
      </c>
      <c r="AN8" s="7">
        <v>0</v>
      </c>
      <c r="AO8" s="7">
        <v>0</v>
      </c>
    </row>
    <row r="9" spans="1:41">
      <c r="A9" s="52">
        <f t="shared" si="2"/>
        <v>5</v>
      </c>
      <c r="B9" s="7">
        <v>92</v>
      </c>
      <c r="C9" s="7">
        <v>84</v>
      </c>
      <c r="D9" s="7">
        <v>76</v>
      </c>
      <c r="E9" s="7">
        <v>68</v>
      </c>
      <c r="F9" s="7">
        <v>61</v>
      </c>
      <c r="G9" s="7">
        <v>53</v>
      </c>
      <c r="H9" s="7">
        <v>46</v>
      </c>
      <c r="I9" s="7">
        <v>38</v>
      </c>
      <c r="J9" s="7">
        <v>31</v>
      </c>
      <c r="K9" s="7">
        <v>24</v>
      </c>
      <c r="L9" s="7">
        <v>21</v>
      </c>
      <c r="M9" s="7">
        <v>15</v>
      </c>
      <c r="N9" s="7">
        <v>8</v>
      </c>
      <c r="O9" s="7">
        <v>2</v>
      </c>
      <c r="P9" s="7">
        <v>0</v>
      </c>
      <c r="Q9" s="7">
        <v>0</v>
      </c>
      <c r="R9" s="7">
        <v>0</v>
      </c>
      <c r="S9" s="7">
        <v>0</v>
      </c>
      <c r="T9" s="7">
        <v>0</v>
      </c>
      <c r="U9" s="7">
        <v>0</v>
      </c>
      <c r="V9" s="7">
        <v>0</v>
      </c>
      <c r="W9" s="7">
        <v>0</v>
      </c>
      <c r="X9" s="7">
        <v>0</v>
      </c>
      <c r="Y9" s="7">
        <v>0</v>
      </c>
      <c r="Z9" s="7">
        <v>0</v>
      </c>
      <c r="AA9" s="7">
        <v>0</v>
      </c>
      <c r="AB9" s="7">
        <v>0</v>
      </c>
      <c r="AC9" s="7">
        <v>0</v>
      </c>
      <c r="AD9" s="7">
        <v>0</v>
      </c>
      <c r="AE9" s="7">
        <v>0</v>
      </c>
      <c r="AF9" s="7">
        <v>0</v>
      </c>
      <c r="AG9" s="7">
        <v>0</v>
      </c>
      <c r="AH9" s="7">
        <v>0</v>
      </c>
      <c r="AI9" s="7">
        <v>0</v>
      </c>
      <c r="AJ9" s="7">
        <v>0</v>
      </c>
      <c r="AK9" s="7">
        <v>0</v>
      </c>
      <c r="AL9" s="7">
        <v>0</v>
      </c>
      <c r="AM9" s="7">
        <v>0</v>
      </c>
      <c r="AN9" s="7">
        <v>0</v>
      </c>
      <c r="AO9" s="7">
        <v>0</v>
      </c>
    </row>
    <row r="10" spans="1:41">
      <c r="A10" s="52">
        <f t="shared" si="2"/>
        <v>6</v>
      </c>
      <c r="B10" s="7">
        <v>92</v>
      </c>
      <c r="C10" s="7">
        <v>85</v>
      </c>
      <c r="D10" s="7">
        <v>77</v>
      </c>
      <c r="E10" s="7">
        <v>70</v>
      </c>
      <c r="F10" s="7">
        <v>62</v>
      </c>
      <c r="G10" s="7">
        <v>55</v>
      </c>
      <c r="H10" s="7">
        <v>48</v>
      </c>
      <c r="I10" s="7">
        <v>41</v>
      </c>
      <c r="J10" s="7">
        <v>34</v>
      </c>
      <c r="K10" s="7">
        <v>27</v>
      </c>
      <c r="L10" s="7">
        <v>20</v>
      </c>
      <c r="M10" s="7">
        <v>14</v>
      </c>
      <c r="N10" s="7">
        <v>12</v>
      </c>
      <c r="O10" s="7">
        <v>6</v>
      </c>
      <c r="P10" s="7">
        <v>0</v>
      </c>
      <c r="Q10" s="7">
        <v>0</v>
      </c>
      <c r="R10" s="7">
        <v>0</v>
      </c>
      <c r="S10" s="7">
        <v>0</v>
      </c>
      <c r="T10" s="7">
        <v>0</v>
      </c>
      <c r="U10" s="7">
        <v>0</v>
      </c>
      <c r="V10" s="7">
        <v>0</v>
      </c>
      <c r="W10" s="7">
        <v>0</v>
      </c>
      <c r="X10" s="7">
        <v>0</v>
      </c>
      <c r="Y10" s="7">
        <v>0</v>
      </c>
      <c r="Z10" s="7">
        <v>0</v>
      </c>
      <c r="AA10" s="7">
        <v>0</v>
      </c>
      <c r="AB10" s="7">
        <v>0</v>
      </c>
      <c r="AC10" s="7">
        <v>0</v>
      </c>
      <c r="AD10" s="7">
        <v>0</v>
      </c>
      <c r="AE10" s="7">
        <v>0</v>
      </c>
      <c r="AF10" s="7">
        <v>0</v>
      </c>
      <c r="AG10" s="7">
        <v>0</v>
      </c>
      <c r="AH10" s="7">
        <v>0</v>
      </c>
      <c r="AI10" s="7">
        <v>0</v>
      </c>
      <c r="AJ10" s="7">
        <v>0</v>
      </c>
      <c r="AK10" s="7">
        <v>0</v>
      </c>
      <c r="AL10" s="7">
        <v>0</v>
      </c>
      <c r="AM10" s="7">
        <v>0</v>
      </c>
      <c r="AN10" s="7">
        <v>0</v>
      </c>
      <c r="AO10" s="7">
        <v>0</v>
      </c>
    </row>
    <row r="11" spans="1:41">
      <c r="A11" s="52">
        <f t="shared" si="2"/>
        <v>7</v>
      </c>
      <c r="B11" s="7">
        <v>93</v>
      </c>
      <c r="C11" s="7">
        <v>85</v>
      </c>
      <c r="D11" s="7">
        <v>78</v>
      </c>
      <c r="E11" s="7">
        <v>71</v>
      </c>
      <c r="F11" s="7">
        <v>64</v>
      </c>
      <c r="G11" s="7">
        <v>57</v>
      </c>
      <c r="H11" s="7">
        <v>50</v>
      </c>
      <c r="I11" s="7">
        <v>44</v>
      </c>
      <c r="J11" s="7">
        <v>37</v>
      </c>
      <c r="K11" s="7">
        <v>30</v>
      </c>
      <c r="L11" s="7">
        <v>24</v>
      </c>
      <c r="M11" s="7">
        <v>7</v>
      </c>
      <c r="N11" s="7">
        <v>11</v>
      </c>
      <c r="O11" s="7">
        <v>5</v>
      </c>
      <c r="P11" s="7">
        <v>0</v>
      </c>
      <c r="Q11" s="7">
        <v>0</v>
      </c>
      <c r="R11" s="7">
        <v>0</v>
      </c>
      <c r="S11" s="7">
        <v>0</v>
      </c>
      <c r="T11" s="7">
        <v>0</v>
      </c>
      <c r="U11" s="7">
        <v>0</v>
      </c>
      <c r="V11" s="7">
        <v>0</v>
      </c>
      <c r="W11" s="7">
        <v>0</v>
      </c>
      <c r="X11" s="7">
        <v>0</v>
      </c>
      <c r="Y11" s="7">
        <v>0</v>
      </c>
      <c r="Z11" s="7">
        <v>0</v>
      </c>
      <c r="AA11" s="7">
        <v>0</v>
      </c>
      <c r="AB11" s="7">
        <v>0</v>
      </c>
      <c r="AC11" s="7">
        <v>0</v>
      </c>
      <c r="AD11" s="7">
        <v>0</v>
      </c>
      <c r="AE11" s="7">
        <v>0</v>
      </c>
      <c r="AF11" s="7">
        <v>0</v>
      </c>
      <c r="AG11" s="7">
        <v>0</v>
      </c>
      <c r="AH11" s="7">
        <v>0</v>
      </c>
      <c r="AI11" s="7">
        <v>0</v>
      </c>
      <c r="AJ11" s="7">
        <v>0</v>
      </c>
      <c r="AK11" s="7">
        <v>0</v>
      </c>
      <c r="AL11" s="7">
        <v>0</v>
      </c>
      <c r="AM11" s="7">
        <v>0</v>
      </c>
      <c r="AN11" s="7">
        <v>0</v>
      </c>
      <c r="AO11" s="7">
        <v>0</v>
      </c>
    </row>
    <row r="12" spans="1:41">
      <c r="A12" s="52">
        <f t="shared" si="2"/>
        <v>8</v>
      </c>
      <c r="B12" s="7">
        <v>93</v>
      </c>
      <c r="C12" s="7">
        <v>86</v>
      </c>
      <c r="D12" s="7">
        <v>79</v>
      </c>
      <c r="E12" s="7">
        <v>72</v>
      </c>
      <c r="F12" s="7">
        <v>65</v>
      </c>
      <c r="G12" s="7">
        <v>59</v>
      </c>
      <c r="H12" s="7">
        <v>52</v>
      </c>
      <c r="I12" s="7">
        <v>46</v>
      </c>
      <c r="J12" s="7">
        <v>39</v>
      </c>
      <c r="K12" s="7">
        <v>33</v>
      </c>
      <c r="L12" s="7">
        <v>27</v>
      </c>
      <c r="M12" s="7">
        <v>21</v>
      </c>
      <c r="N12" s="7">
        <v>15</v>
      </c>
      <c r="O12" s="7">
        <v>9</v>
      </c>
      <c r="P12" s="7">
        <v>3</v>
      </c>
      <c r="Q12" s="7">
        <v>0</v>
      </c>
      <c r="R12" s="7">
        <v>0</v>
      </c>
      <c r="S12" s="7">
        <v>0</v>
      </c>
      <c r="T12" s="7">
        <v>0</v>
      </c>
      <c r="U12" s="7">
        <v>0</v>
      </c>
      <c r="V12" s="7">
        <v>0</v>
      </c>
      <c r="W12" s="7">
        <v>0</v>
      </c>
      <c r="X12" s="7">
        <v>0</v>
      </c>
      <c r="Y12" s="7">
        <v>0</v>
      </c>
      <c r="Z12" s="7">
        <v>0</v>
      </c>
      <c r="AA12" s="7">
        <v>0</v>
      </c>
      <c r="AB12" s="7">
        <v>0</v>
      </c>
      <c r="AC12" s="7">
        <v>0</v>
      </c>
      <c r="AD12" s="7">
        <v>0</v>
      </c>
      <c r="AE12" s="7">
        <v>0</v>
      </c>
      <c r="AF12" s="7">
        <v>0</v>
      </c>
      <c r="AG12" s="7">
        <v>0</v>
      </c>
      <c r="AH12" s="7">
        <v>0</v>
      </c>
      <c r="AI12" s="7">
        <v>0</v>
      </c>
      <c r="AJ12" s="7">
        <v>0</v>
      </c>
      <c r="AK12" s="7">
        <v>0</v>
      </c>
      <c r="AL12" s="7">
        <v>0</v>
      </c>
      <c r="AM12" s="7">
        <v>0</v>
      </c>
      <c r="AN12" s="7">
        <v>0</v>
      </c>
      <c r="AO12" s="7">
        <v>0</v>
      </c>
    </row>
    <row r="13" spans="1:41">
      <c r="A13" s="52">
        <f t="shared" si="2"/>
        <v>9</v>
      </c>
      <c r="B13" s="7">
        <v>93</v>
      </c>
      <c r="C13" s="7">
        <v>86</v>
      </c>
      <c r="D13" s="7">
        <v>80</v>
      </c>
      <c r="E13" s="7">
        <v>73</v>
      </c>
      <c r="F13" s="7">
        <v>67</v>
      </c>
      <c r="G13" s="7">
        <v>60</v>
      </c>
      <c r="H13" s="7">
        <v>54</v>
      </c>
      <c r="I13" s="7">
        <v>48</v>
      </c>
      <c r="J13" s="7">
        <v>42</v>
      </c>
      <c r="K13" s="7">
        <v>36</v>
      </c>
      <c r="L13" s="7">
        <v>30</v>
      </c>
      <c r="M13" s="7">
        <v>24</v>
      </c>
      <c r="N13" s="7">
        <v>18</v>
      </c>
      <c r="O13" s="7">
        <v>12</v>
      </c>
      <c r="P13" s="7">
        <v>7</v>
      </c>
      <c r="Q13" s="7">
        <v>1</v>
      </c>
      <c r="R13" s="7">
        <v>0</v>
      </c>
      <c r="S13" s="7">
        <v>0</v>
      </c>
      <c r="T13" s="7">
        <v>0</v>
      </c>
      <c r="U13" s="7">
        <v>0</v>
      </c>
      <c r="V13" s="7">
        <v>0</v>
      </c>
      <c r="W13" s="7">
        <v>0</v>
      </c>
      <c r="X13" s="7">
        <v>0</v>
      </c>
      <c r="Y13" s="7">
        <v>0</v>
      </c>
      <c r="Z13" s="7">
        <v>0</v>
      </c>
      <c r="AA13" s="7">
        <v>0</v>
      </c>
      <c r="AB13" s="7">
        <v>0</v>
      </c>
      <c r="AC13" s="7">
        <v>0</v>
      </c>
      <c r="AD13" s="7">
        <v>0</v>
      </c>
      <c r="AE13" s="7">
        <v>0</v>
      </c>
      <c r="AF13" s="7">
        <v>0</v>
      </c>
      <c r="AG13" s="7">
        <v>0</v>
      </c>
      <c r="AH13" s="7">
        <v>0</v>
      </c>
      <c r="AI13" s="7">
        <v>0</v>
      </c>
      <c r="AJ13" s="7">
        <v>0</v>
      </c>
      <c r="AK13" s="7">
        <v>0</v>
      </c>
      <c r="AL13" s="7">
        <v>0</v>
      </c>
      <c r="AM13" s="7">
        <v>0</v>
      </c>
      <c r="AN13" s="7">
        <v>0</v>
      </c>
      <c r="AO13" s="7">
        <v>0</v>
      </c>
    </row>
    <row r="14" spans="1:41">
      <c r="A14" s="52">
        <f t="shared" si="2"/>
        <v>10</v>
      </c>
      <c r="B14" s="7">
        <v>93</v>
      </c>
      <c r="C14" s="7">
        <v>87</v>
      </c>
      <c r="D14" s="7">
        <v>81</v>
      </c>
      <c r="E14" s="7">
        <v>74</v>
      </c>
      <c r="F14" s="7">
        <v>68</v>
      </c>
      <c r="G14" s="7">
        <v>62</v>
      </c>
      <c r="H14" s="7">
        <v>56</v>
      </c>
      <c r="I14" s="7">
        <v>50</v>
      </c>
      <c r="J14" s="7">
        <v>44</v>
      </c>
      <c r="K14" s="7">
        <v>38</v>
      </c>
      <c r="L14" s="7">
        <v>33</v>
      </c>
      <c r="M14" s="7">
        <v>27</v>
      </c>
      <c r="N14" s="7">
        <v>21</v>
      </c>
      <c r="O14" s="7">
        <v>16</v>
      </c>
      <c r="P14" s="7">
        <v>10</v>
      </c>
      <c r="Q14" s="7">
        <v>5</v>
      </c>
      <c r="R14" s="7">
        <v>0</v>
      </c>
      <c r="S14" s="7">
        <v>0</v>
      </c>
      <c r="T14" s="7">
        <v>0</v>
      </c>
      <c r="U14" s="7">
        <v>0</v>
      </c>
      <c r="V14" s="7">
        <v>0</v>
      </c>
      <c r="W14" s="7">
        <v>0</v>
      </c>
      <c r="X14" s="7">
        <v>0</v>
      </c>
      <c r="Y14" s="7">
        <v>0</v>
      </c>
      <c r="Z14" s="7">
        <v>0</v>
      </c>
      <c r="AA14" s="7">
        <v>0</v>
      </c>
      <c r="AB14" s="7">
        <v>0</v>
      </c>
      <c r="AC14" s="7">
        <v>0</v>
      </c>
      <c r="AD14" s="7">
        <v>0</v>
      </c>
      <c r="AE14" s="7">
        <v>0</v>
      </c>
      <c r="AF14" s="7">
        <v>0</v>
      </c>
      <c r="AG14" s="7">
        <v>0</v>
      </c>
      <c r="AH14" s="7">
        <v>0</v>
      </c>
      <c r="AI14" s="7">
        <v>0</v>
      </c>
      <c r="AJ14" s="7">
        <v>0</v>
      </c>
      <c r="AK14" s="7">
        <v>0</v>
      </c>
      <c r="AL14" s="7">
        <v>0</v>
      </c>
      <c r="AM14" s="7">
        <v>0</v>
      </c>
      <c r="AN14" s="7">
        <v>0</v>
      </c>
      <c r="AO14" s="7">
        <v>0</v>
      </c>
    </row>
    <row r="15" spans="1:41">
      <c r="A15" s="52">
        <f t="shared" si="2"/>
        <v>11</v>
      </c>
      <c r="B15" s="7">
        <v>94</v>
      </c>
      <c r="C15" s="7">
        <v>87</v>
      </c>
      <c r="D15" s="7">
        <v>81</v>
      </c>
      <c r="E15" s="7">
        <v>75</v>
      </c>
      <c r="F15" s="7">
        <v>69</v>
      </c>
      <c r="G15" s="7">
        <v>63</v>
      </c>
      <c r="H15" s="7">
        <v>58</v>
      </c>
      <c r="I15" s="7">
        <v>52</v>
      </c>
      <c r="J15" s="7">
        <v>46</v>
      </c>
      <c r="K15" s="7">
        <v>41</v>
      </c>
      <c r="L15" s="7">
        <v>35</v>
      </c>
      <c r="M15" s="7">
        <v>30</v>
      </c>
      <c r="N15" s="7">
        <v>24</v>
      </c>
      <c r="O15" s="7">
        <v>19</v>
      </c>
      <c r="P15" s="7">
        <v>14</v>
      </c>
      <c r="Q15" s="7">
        <v>9</v>
      </c>
      <c r="R15" s="7">
        <v>4</v>
      </c>
      <c r="S15" s="7">
        <v>0</v>
      </c>
      <c r="T15" s="7">
        <v>0</v>
      </c>
      <c r="U15" s="7">
        <v>0</v>
      </c>
      <c r="V15" s="7">
        <v>0</v>
      </c>
      <c r="W15" s="7">
        <v>0</v>
      </c>
      <c r="X15" s="7">
        <v>0</v>
      </c>
      <c r="Y15" s="7">
        <v>0</v>
      </c>
      <c r="Z15" s="7">
        <v>0</v>
      </c>
      <c r="AA15" s="7">
        <v>0</v>
      </c>
      <c r="AB15" s="7">
        <v>0</v>
      </c>
      <c r="AC15" s="7">
        <v>0</v>
      </c>
      <c r="AD15" s="7">
        <v>0</v>
      </c>
      <c r="AE15" s="7">
        <v>0</v>
      </c>
      <c r="AF15" s="7">
        <v>0</v>
      </c>
      <c r="AG15" s="7">
        <v>0</v>
      </c>
      <c r="AH15" s="7">
        <v>0</v>
      </c>
      <c r="AI15" s="7">
        <v>0</v>
      </c>
      <c r="AJ15" s="7">
        <v>0</v>
      </c>
      <c r="AK15" s="7">
        <v>0</v>
      </c>
      <c r="AL15" s="7">
        <v>0</v>
      </c>
      <c r="AM15" s="7">
        <v>0</v>
      </c>
      <c r="AN15" s="7">
        <v>0</v>
      </c>
      <c r="AO15" s="7">
        <v>0</v>
      </c>
    </row>
    <row r="16" spans="1:41">
      <c r="A16" s="52">
        <f t="shared" si="2"/>
        <v>12</v>
      </c>
      <c r="B16" s="7">
        <v>94</v>
      </c>
      <c r="C16" s="7">
        <v>88</v>
      </c>
      <c r="D16" s="7">
        <v>82</v>
      </c>
      <c r="E16" s="7">
        <v>76</v>
      </c>
      <c r="F16" s="7">
        <v>70</v>
      </c>
      <c r="G16" s="7">
        <v>65</v>
      </c>
      <c r="H16" s="7">
        <v>59</v>
      </c>
      <c r="I16" s="7">
        <v>54</v>
      </c>
      <c r="J16" s="7">
        <v>48</v>
      </c>
      <c r="K16" s="7">
        <v>43</v>
      </c>
      <c r="L16" s="7">
        <v>37</v>
      </c>
      <c r="M16" s="7">
        <v>32</v>
      </c>
      <c r="N16" s="7">
        <v>27</v>
      </c>
      <c r="O16" s="7">
        <v>22</v>
      </c>
      <c r="P16" s="7">
        <v>17</v>
      </c>
      <c r="Q16" s="7">
        <v>12</v>
      </c>
      <c r="R16" s="7">
        <v>7</v>
      </c>
      <c r="S16" s="7">
        <v>2</v>
      </c>
      <c r="T16" s="7">
        <v>0</v>
      </c>
      <c r="U16" s="7">
        <v>0</v>
      </c>
      <c r="V16" s="7">
        <v>0</v>
      </c>
      <c r="W16" s="7">
        <v>0</v>
      </c>
      <c r="X16" s="7">
        <v>0</v>
      </c>
      <c r="Y16" s="7">
        <v>0</v>
      </c>
      <c r="Z16" s="7">
        <v>0</v>
      </c>
      <c r="AA16" s="7">
        <v>0</v>
      </c>
      <c r="AB16" s="7">
        <v>0</v>
      </c>
      <c r="AC16" s="7">
        <v>0</v>
      </c>
      <c r="AD16" s="7">
        <v>0</v>
      </c>
      <c r="AE16" s="7">
        <v>0</v>
      </c>
      <c r="AF16" s="7">
        <v>0</v>
      </c>
      <c r="AG16" s="7">
        <v>0</v>
      </c>
      <c r="AH16" s="7">
        <v>0</v>
      </c>
      <c r="AI16" s="7">
        <v>0</v>
      </c>
      <c r="AJ16" s="7">
        <v>0</v>
      </c>
      <c r="AK16" s="7">
        <v>0</v>
      </c>
      <c r="AL16" s="7">
        <v>0</v>
      </c>
      <c r="AM16" s="7">
        <v>0</v>
      </c>
      <c r="AN16" s="7">
        <v>0</v>
      </c>
      <c r="AO16" s="7">
        <v>0</v>
      </c>
    </row>
    <row r="17" spans="1:41">
      <c r="A17" s="52">
        <f t="shared" si="2"/>
        <v>13</v>
      </c>
      <c r="B17" s="7">
        <v>94</v>
      </c>
      <c r="C17" s="7">
        <v>88</v>
      </c>
      <c r="D17" s="7">
        <v>83</v>
      </c>
      <c r="E17" s="7">
        <v>77</v>
      </c>
      <c r="F17" s="7">
        <v>71</v>
      </c>
      <c r="G17" s="7">
        <v>66</v>
      </c>
      <c r="H17" s="7">
        <v>60</v>
      </c>
      <c r="I17" s="7">
        <v>55</v>
      </c>
      <c r="J17" s="7">
        <v>50</v>
      </c>
      <c r="K17" s="7">
        <v>45</v>
      </c>
      <c r="L17" s="7">
        <v>40</v>
      </c>
      <c r="M17" s="7">
        <v>35</v>
      </c>
      <c r="N17" s="7">
        <v>30</v>
      </c>
      <c r="O17" s="7">
        <v>25</v>
      </c>
      <c r="P17" s="7">
        <v>20</v>
      </c>
      <c r="Q17" s="7">
        <v>15</v>
      </c>
      <c r="R17" s="7">
        <v>11</v>
      </c>
      <c r="S17" s="7">
        <v>6</v>
      </c>
      <c r="T17" s="7">
        <v>1</v>
      </c>
      <c r="U17" s="7">
        <v>0</v>
      </c>
      <c r="V17" s="7">
        <v>0</v>
      </c>
      <c r="W17" s="7">
        <v>0</v>
      </c>
      <c r="X17" s="7">
        <v>0</v>
      </c>
      <c r="Y17" s="7">
        <v>0</v>
      </c>
      <c r="Z17" s="7">
        <v>0</v>
      </c>
      <c r="AA17" s="7">
        <v>0</v>
      </c>
      <c r="AB17" s="7">
        <v>0</v>
      </c>
      <c r="AC17" s="7">
        <v>0</v>
      </c>
      <c r="AD17" s="7">
        <v>0</v>
      </c>
      <c r="AE17" s="7">
        <v>0</v>
      </c>
      <c r="AF17" s="7">
        <v>0</v>
      </c>
      <c r="AG17" s="7">
        <v>0</v>
      </c>
      <c r="AH17" s="7">
        <v>0</v>
      </c>
      <c r="AI17" s="7">
        <v>0</v>
      </c>
      <c r="AJ17" s="7">
        <v>0</v>
      </c>
      <c r="AK17" s="7">
        <v>0</v>
      </c>
      <c r="AL17" s="7">
        <v>0</v>
      </c>
      <c r="AM17" s="7">
        <v>0</v>
      </c>
      <c r="AN17" s="7">
        <v>0</v>
      </c>
      <c r="AO17" s="7">
        <v>0</v>
      </c>
    </row>
    <row r="18" spans="1:41">
      <c r="A18" s="52">
        <f t="shared" si="2"/>
        <v>14</v>
      </c>
      <c r="B18" s="7">
        <v>94</v>
      </c>
      <c r="C18" s="7">
        <v>89</v>
      </c>
      <c r="D18" s="7">
        <v>83</v>
      </c>
      <c r="E18" s="7">
        <v>78</v>
      </c>
      <c r="F18" s="7">
        <v>72</v>
      </c>
      <c r="G18" s="7">
        <v>67</v>
      </c>
      <c r="H18" s="7">
        <v>62</v>
      </c>
      <c r="I18" s="7">
        <v>57</v>
      </c>
      <c r="J18" s="7">
        <v>52</v>
      </c>
      <c r="K18" s="7">
        <v>47</v>
      </c>
      <c r="L18" s="7">
        <v>42</v>
      </c>
      <c r="M18" s="7">
        <v>37</v>
      </c>
      <c r="N18" s="7">
        <v>32</v>
      </c>
      <c r="O18" s="7">
        <v>27</v>
      </c>
      <c r="P18" s="7">
        <v>23</v>
      </c>
      <c r="Q18" s="7">
        <v>18</v>
      </c>
      <c r="R18" s="7">
        <v>14</v>
      </c>
      <c r="S18" s="7">
        <v>9</v>
      </c>
      <c r="T18" s="7">
        <v>6</v>
      </c>
      <c r="U18" s="7">
        <v>1</v>
      </c>
      <c r="V18" s="7">
        <v>0</v>
      </c>
      <c r="W18" s="7">
        <v>0</v>
      </c>
      <c r="X18" s="7">
        <v>0</v>
      </c>
      <c r="Y18" s="7">
        <v>0</v>
      </c>
      <c r="Z18" s="7">
        <v>0</v>
      </c>
      <c r="AA18" s="7">
        <v>0</v>
      </c>
      <c r="AB18" s="7">
        <v>0</v>
      </c>
      <c r="AC18" s="7">
        <v>0</v>
      </c>
      <c r="AD18" s="7">
        <v>0</v>
      </c>
      <c r="AE18" s="7">
        <v>0</v>
      </c>
      <c r="AF18" s="7">
        <v>0</v>
      </c>
      <c r="AG18" s="7">
        <v>0</v>
      </c>
      <c r="AH18" s="7">
        <v>0</v>
      </c>
      <c r="AI18" s="7">
        <v>0</v>
      </c>
      <c r="AJ18" s="7">
        <v>0</v>
      </c>
      <c r="AK18" s="7">
        <v>0</v>
      </c>
      <c r="AL18" s="7">
        <v>0</v>
      </c>
      <c r="AM18" s="7">
        <v>0</v>
      </c>
      <c r="AN18" s="7">
        <v>0</v>
      </c>
      <c r="AO18" s="7">
        <v>0</v>
      </c>
    </row>
    <row r="19" spans="1:41">
      <c r="A19" s="52">
        <f t="shared" si="2"/>
        <v>15</v>
      </c>
      <c r="B19" s="7">
        <v>94</v>
      </c>
      <c r="C19" s="7">
        <v>89</v>
      </c>
      <c r="D19" s="7">
        <v>84</v>
      </c>
      <c r="E19" s="7">
        <v>78</v>
      </c>
      <c r="F19" s="7">
        <v>73</v>
      </c>
      <c r="G19" s="7">
        <v>68</v>
      </c>
      <c r="H19" s="7">
        <v>63</v>
      </c>
      <c r="I19" s="7">
        <v>58</v>
      </c>
      <c r="J19" s="7">
        <v>53</v>
      </c>
      <c r="K19" s="7">
        <v>48</v>
      </c>
      <c r="L19" s="7">
        <v>42</v>
      </c>
      <c r="M19" s="7">
        <v>39</v>
      </c>
      <c r="N19" s="7">
        <v>34</v>
      </c>
      <c r="O19" s="7">
        <v>30</v>
      </c>
      <c r="P19" s="7">
        <v>25</v>
      </c>
      <c r="Q19" s="7">
        <v>21</v>
      </c>
      <c r="R19" s="7">
        <v>17</v>
      </c>
      <c r="S19" s="7">
        <v>12</v>
      </c>
      <c r="T19" s="7">
        <v>8</v>
      </c>
      <c r="U19" s="7">
        <v>4</v>
      </c>
      <c r="V19" s="7">
        <v>0</v>
      </c>
      <c r="W19" s="7">
        <v>0</v>
      </c>
      <c r="X19" s="7">
        <v>0</v>
      </c>
      <c r="Y19" s="7">
        <v>0</v>
      </c>
      <c r="Z19" s="7">
        <v>0</v>
      </c>
      <c r="AA19" s="7">
        <v>0</v>
      </c>
      <c r="AB19" s="7">
        <v>0</v>
      </c>
      <c r="AC19" s="7">
        <v>0</v>
      </c>
      <c r="AD19" s="7">
        <v>0</v>
      </c>
      <c r="AE19" s="7">
        <v>0</v>
      </c>
      <c r="AF19" s="7">
        <v>0</v>
      </c>
      <c r="AG19" s="7">
        <v>0</v>
      </c>
      <c r="AH19" s="7">
        <v>0</v>
      </c>
      <c r="AI19" s="7">
        <v>0</v>
      </c>
      <c r="AJ19" s="7">
        <v>0</v>
      </c>
      <c r="AK19" s="7">
        <v>0</v>
      </c>
      <c r="AL19" s="7">
        <v>0</v>
      </c>
      <c r="AM19" s="7">
        <v>0</v>
      </c>
      <c r="AN19" s="7">
        <v>0</v>
      </c>
      <c r="AO19" s="7">
        <v>0</v>
      </c>
    </row>
    <row r="20" spans="1:41">
      <c r="A20" s="52">
        <f t="shared" si="2"/>
        <v>16</v>
      </c>
      <c r="B20" s="7">
        <v>95</v>
      </c>
      <c r="C20" s="7">
        <v>89</v>
      </c>
      <c r="D20" s="7">
        <v>84</v>
      </c>
      <c r="E20" s="7">
        <v>79</v>
      </c>
      <c r="F20" s="7">
        <v>74</v>
      </c>
      <c r="G20" s="7">
        <v>69</v>
      </c>
      <c r="H20" s="7">
        <v>64</v>
      </c>
      <c r="I20" s="7">
        <v>59</v>
      </c>
      <c r="J20" s="7">
        <v>55</v>
      </c>
      <c r="K20" s="7">
        <v>50</v>
      </c>
      <c r="L20" s="7">
        <v>43</v>
      </c>
      <c r="M20" s="7">
        <v>41</v>
      </c>
      <c r="N20" s="7">
        <v>37</v>
      </c>
      <c r="O20" s="7">
        <v>32</v>
      </c>
      <c r="P20" s="7">
        <v>28</v>
      </c>
      <c r="Q20" s="7">
        <v>24</v>
      </c>
      <c r="R20" s="7">
        <v>19</v>
      </c>
      <c r="S20" s="7">
        <v>15</v>
      </c>
      <c r="T20" s="7">
        <v>11</v>
      </c>
      <c r="U20" s="7">
        <v>7</v>
      </c>
      <c r="V20" s="7">
        <v>0</v>
      </c>
      <c r="W20" s="7">
        <v>0</v>
      </c>
      <c r="X20" s="7">
        <v>0</v>
      </c>
      <c r="Y20" s="7">
        <v>0</v>
      </c>
      <c r="Z20" s="7">
        <v>0</v>
      </c>
      <c r="AA20" s="7">
        <v>0</v>
      </c>
      <c r="AB20" s="7">
        <v>0</v>
      </c>
      <c r="AC20" s="7">
        <v>0</v>
      </c>
      <c r="AD20" s="7">
        <v>0</v>
      </c>
      <c r="AE20" s="7">
        <v>0</v>
      </c>
      <c r="AF20" s="7">
        <v>0</v>
      </c>
      <c r="AG20" s="7">
        <v>0</v>
      </c>
      <c r="AH20" s="7">
        <v>0</v>
      </c>
      <c r="AI20" s="7">
        <v>0</v>
      </c>
      <c r="AJ20" s="7">
        <v>0</v>
      </c>
      <c r="AK20" s="7">
        <v>0</v>
      </c>
      <c r="AL20" s="7">
        <v>0</v>
      </c>
      <c r="AM20" s="7">
        <v>0</v>
      </c>
      <c r="AN20" s="7">
        <v>0</v>
      </c>
      <c r="AO20" s="7">
        <v>0</v>
      </c>
    </row>
    <row r="21" spans="1:41">
      <c r="A21" s="52">
        <f t="shared" si="2"/>
        <v>17</v>
      </c>
      <c r="B21" s="7">
        <v>95</v>
      </c>
      <c r="C21" s="7">
        <v>90</v>
      </c>
      <c r="D21" s="7">
        <v>85</v>
      </c>
      <c r="E21" s="7">
        <v>80</v>
      </c>
      <c r="F21" s="7">
        <v>75</v>
      </c>
      <c r="G21" s="7">
        <v>70</v>
      </c>
      <c r="H21" s="7">
        <v>65</v>
      </c>
      <c r="I21" s="7">
        <v>61</v>
      </c>
      <c r="J21" s="7">
        <v>56</v>
      </c>
      <c r="K21" s="7">
        <v>52</v>
      </c>
      <c r="L21" s="7">
        <v>47</v>
      </c>
      <c r="M21" s="7">
        <v>43</v>
      </c>
      <c r="N21" s="7">
        <v>39</v>
      </c>
      <c r="O21" s="7">
        <v>34</v>
      </c>
      <c r="P21" s="7">
        <v>30</v>
      </c>
      <c r="Q21" s="7">
        <v>26</v>
      </c>
      <c r="R21" s="7">
        <v>22</v>
      </c>
      <c r="S21" s="7">
        <v>18</v>
      </c>
      <c r="T21" s="7">
        <v>14</v>
      </c>
      <c r="U21" s="7">
        <v>10</v>
      </c>
      <c r="V21" s="7">
        <v>3</v>
      </c>
      <c r="W21" s="7">
        <v>0</v>
      </c>
      <c r="X21" s="7">
        <v>0</v>
      </c>
      <c r="Y21" s="7">
        <v>0</v>
      </c>
      <c r="Z21" s="7">
        <v>0</v>
      </c>
      <c r="AA21" s="7">
        <v>0</v>
      </c>
      <c r="AB21" s="7">
        <v>0</v>
      </c>
      <c r="AC21" s="7">
        <v>0</v>
      </c>
      <c r="AD21" s="7">
        <v>0</v>
      </c>
      <c r="AE21" s="7">
        <v>0</v>
      </c>
      <c r="AF21" s="7">
        <v>0</v>
      </c>
      <c r="AG21" s="7">
        <v>0</v>
      </c>
      <c r="AH21" s="7">
        <v>0</v>
      </c>
      <c r="AI21" s="7">
        <v>0</v>
      </c>
      <c r="AJ21" s="7">
        <v>0</v>
      </c>
      <c r="AK21" s="7">
        <v>0</v>
      </c>
      <c r="AL21" s="7">
        <v>0</v>
      </c>
      <c r="AM21" s="7">
        <v>0</v>
      </c>
      <c r="AN21" s="7">
        <v>0</v>
      </c>
      <c r="AO21" s="7">
        <v>0</v>
      </c>
    </row>
    <row r="22" spans="1:41">
      <c r="A22" s="52">
        <f t="shared" si="2"/>
        <v>18</v>
      </c>
      <c r="B22" s="7">
        <v>95</v>
      </c>
      <c r="C22" s="7">
        <v>90</v>
      </c>
      <c r="D22" s="7">
        <v>85</v>
      </c>
      <c r="E22" s="7">
        <v>80</v>
      </c>
      <c r="F22" s="7">
        <v>76</v>
      </c>
      <c r="G22" s="7">
        <v>71</v>
      </c>
      <c r="H22" s="7">
        <v>66</v>
      </c>
      <c r="I22" s="7">
        <v>62</v>
      </c>
      <c r="J22" s="7">
        <v>57</v>
      </c>
      <c r="K22" s="7">
        <v>53</v>
      </c>
      <c r="L22" s="7">
        <v>49</v>
      </c>
      <c r="M22" s="7">
        <v>45</v>
      </c>
      <c r="N22" s="7">
        <v>40</v>
      </c>
      <c r="O22" s="7">
        <v>36</v>
      </c>
      <c r="P22" s="7">
        <v>32</v>
      </c>
      <c r="Q22" s="7">
        <v>28</v>
      </c>
      <c r="R22" s="7">
        <v>24</v>
      </c>
      <c r="S22" s="7">
        <v>21</v>
      </c>
      <c r="T22" s="7">
        <v>17</v>
      </c>
      <c r="U22" s="7">
        <v>13</v>
      </c>
      <c r="V22" s="7">
        <v>6</v>
      </c>
      <c r="W22" s="7">
        <v>0</v>
      </c>
      <c r="X22" s="7">
        <v>0</v>
      </c>
      <c r="Y22" s="7">
        <v>0</v>
      </c>
      <c r="Z22" s="7">
        <v>0</v>
      </c>
      <c r="AA22" s="7">
        <v>0</v>
      </c>
      <c r="AB22" s="7">
        <v>0</v>
      </c>
      <c r="AC22" s="7">
        <v>0</v>
      </c>
      <c r="AD22" s="7">
        <v>0</v>
      </c>
      <c r="AE22" s="7">
        <v>0</v>
      </c>
      <c r="AF22" s="7">
        <v>0</v>
      </c>
      <c r="AG22" s="7">
        <v>0</v>
      </c>
      <c r="AH22" s="7">
        <v>0</v>
      </c>
      <c r="AI22" s="7">
        <v>0</v>
      </c>
      <c r="AJ22" s="7">
        <v>0</v>
      </c>
      <c r="AK22" s="7">
        <v>0</v>
      </c>
      <c r="AL22" s="7">
        <v>0</v>
      </c>
      <c r="AM22" s="7">
        <v>0</v>
      </c>
      <c r="AN22" s="7">
        <v>0</v>
      </c>
      <c r="AO22" s="7">
        <v>0</v>
      </c>
    </row>
    <row r="23" spans="1:41">
      <c r="A23" s="52">
        <f t="shared" si="2"/>
        <v>19</v>
      </c>
      <c r="B23" s="7">
        <v>95</v>
      </c>
      <c r="C23" s="7">
        <v>90</v>
      </c>
      <c r="D23" s="7">
        <v>86</v>
      </c>
      <c r="E23" s="7">
        <v>81</v>
      </c>
      <c r="F23" s="7">
        <v>76</v>
      </c>
      <c r="G23" s="7">
        <v>72</v>
      </c>
      <c r="H23" s="7">
        <v>67</v>
      </c>
      <c r="I23" s="7">
        <v>63</v>
      </c>
      <c r="J23" s="7">
        <v>59</v>
      </c>
      <c r="K23" s="7">
        <v>54</v>
      </c>
      <c r="L23" s="7">
        <v>50</v>
      </c>
      <c r="M23" s="7">
        <v>46</v>
      </c>
      <c r="N23" s="7">
        <v>42</v>
      </c>
      <c r="O23" s="7">
        <v>38</v>
      </c>
      <c r="P23" s="7">
        <v>34</v>
      </c>
      <c r="Q23" s="7">
        <v>30</v>
      </c>
      <c r="R23" s="7">
        <v>27</v>
      </c>
      <c r="S23" s="7">
        <v>23</v>
      </c>
      <c r="T23" s="7">
        <v>19</v>
      </c>
      <c r="U23" s="7">
        <v>16</v>
      </c>
      <c r="V23" s="7">
        <v>9</v>
      </c>
      <c r="W23" s="7">
        <v>2</v>
      </c>
      <c r="X23" s="7">
        <v>0</v>
      </c>
      <c r="Y23" s="7">
        <v>0</v>
      </c>
      <c r="Z23" s="7">
        <v>0</v>
      </c>
      <c r="AA23" s="7">
        <v>0</v>
      </c>
      <c r="AB23" s="7">
        <v>0</v>
      </c>
      <c r="AC23" s="7">
        <v>0</v>
      </c>
      <c r="AD23" s="7">
        <v>0</v>
      </c>
      <c r="AE23" s="7">
        <v>0</v>
      </c>
      <c r="AF23" s="7">
        <v>0</v>
      </c>
      <c r="AG23" s="7">
        <v>0</v>
      </c>
      <c r="AH23" s="7">
        <v>0</v>
      </c>
      <c r="AI23" s="7">
        <v>0</v>
      </c>
      <c r="AJ23" s="7">
        <v>0</v>
      </c>
      <c r="AK23" s="7">
        <v>0</v>
      </c>
      <c r="AL23" s="7">
        <v>0</v>
      </c>
      <c r="AM23" s="7">
        <v>0</v>
      </c>
      <c r="AN23" s="7">
        <v>0</v>
      </c>
      <c r="AO23" s="7">
        <v>0</v>
      </c>
    </row>
    <row r="24" spans="1:41">
      <c r="A24" s="52">
        <f t="shared" si="2"/>
        <v>20</v>
      </c>
      <c r="B24" s="7">
        <v>95</v>
      </c>
      <c r="C24" s="7">
        <v>91</v>
      </c>
      <c r="D24" s="7">
        <v>86</v>
      </c>
      <c r="E24" s="7">
        <v>81</v>
      </c>
      <c r="F24" s="7">
        <v>77</v>
      </c>
      <c r="G24" s="7">
        <v>73</v>
      </c>
      <c r="H24" s="7">
        <v>68</v>
      </c>
      <c r="I24" s="7">
        <v>64</v>
      </c>
      <c r="J24" s="7">
        <v>60</v>
      </c>
      <c r="K24" s="7">
        <v>56</v>
      </c>
      <c r="L24" s="7">
        <v>52</v>
      </c>
      <c r="M24" s="7">
        <v>48</v>
      </c>
      <c r="N24" s="7">
        <v>44</v>
      </c>
      <c r="O24" s="7">
        <v>40</v>
      </c>
      <c r="P24" s="7">
        <v>36</v>
      </c>
      <c r="Q24" s="7">
        <v>32</v>
      </c>
      <c r="R24" s="7">
        <v>29</v>
      </c>
      <c r="S24" s="7">
        <v>25</v>
      </c>
      <c r="T24" s="7">
        <v>22</v>
      </c>
      <c r="U24" s="7">
        <v>18</v>
      </c>
      <c r="V24" s="7">
        <v>11</v>
      </c>
      <c r="W24" s="7">
        <v>5</v>
      </c>
      <c r="X24" s="7">
        <v>0</v>
      </c>
      <c r="Y24" s="7">
        <v>0</v>
      </c>
      <c r="Z24" s="7">
        <v>0</v>
      </c>
      <c r="AA24" s="7">
        <v>0</v>
      </c>
      <c r="AB24" s="7">
        <v>0</v>
      </c>
      <c r="AC24" s="7">
        <v>0</v>
      </c>
      <c r="AD24" s="7">
        <v>0</v>
      </c>
      <c r="AE24" s="7">
        <v>0</v>
      </c>
      <c r="AF24" s="7">
        <v>0</v>
      </c>
      <c r="AG24" s="7">
        <v>0</v>
      </c>
      <c r="AH24" s="7">
        <v>0</v>
      </c>
      <c r="AI24" s="7">
        <v>0</v>
      </c>
      <c r="AJ24" s="7">
        <v>0</v>
      </c>
      <c r="AK24" s="7">
        <v>0</v>
      </c>
      <c r="AL24" s="7">
        <v>0</v>
      </c>
      <c r="AM24" s="7">
        <v>0</v>
      </c>
      <c r="AN24" s="7">
        <v>0</v>
      </c>
      <c r="AO24" s="7">
        <v>0</v>
      </c>
    </row>
    <row r="25" spans="1:41">
      <c r="A25" s="52">
        <f t="shared" si="2"/>
        <v>21</v>
      </c>
      <c r="B25" s="7">
        <v>95</v>
      </c>
      <c r="C25" s="7">
        <v>91</v>
      </c>
      <c r="D25" s="7">
        <v>86</v>
      </c>
      <c r="E25" s="7">
        <v>82</v>
      </c>
      <c r="F25" s="7">
        <v>78</v>
      </c>
      <c r="G25" s="7">
        <v>73</v>
      </c>
      <c r="H25" s="7">
        <v>69</v>
      </c>
      <c r="I25" s="7">
        <v>65</v>
      </c>
      <c r="J25" s="7">
        <v>61</v>
      </c>
      <c r="K25" s="7">
        <v>57</v>
      </c>
      <c r="L25" s="7">
        <v>53</v>
      </c>
      <c r="M25" s="7">
        <v>49</v>
      </c>
      <c r="N25" s="7">
        <v>45</v>
      </c>
      <c r="O25" s="7">
        <v>42</v>
      </c>
      <c r="P25" s="7">
        <v>38</v>
      </c>
      <c r="Q25" s="7">
        <v>34</v>
      </c>
      <c r="R25" s="7">
        <v>31</v>
      </c>
      <c r="S25" s="7">
        <v>27</v>
      </c>
      <c r="T25" s="7">
        <v>24</v>
      </c>
      <c r="U25" s="7">
        <v>20</v>
      </c>
      <c r="V25" s="7">
        <v>14</v>
      </c>
      <c r="W25" s="7">
        <v>7</v>
      </c>
      <c r="X25" s="7">
        <v>1</v>
      </c>
      <c r="Y25" s="7">
        <v>0</v>
      </c>
      <c r="Z25" s="7">
        <v>0</v>
      </c>
      <c r="AA25" s="7">
        <v>0</v>
      </c>
      <c r="AB25" s="7">
        <v>0</v>
      </c>
      <c r="AC25" s="7">
        <v>0</v>
      </c>
      <c r="AD25" s="7">
        <v>0</v>
      </c>
      <c r="AE25" s="7">
        <v>0</v>
      </c>
      <c r="AF25" s="7">
        <v>0</v>
      </c>
      <c r="AG25" s="7">
        <v>0</v>
      </c>
      <c r="AH25" s="7">
        <v>0</v>
      </c>
      <c r="AI25" s="7">
        <v>0</v>
      </c>
      <c r="AJ25" s="7">
        <v>0</v>
      </c>
      <c r="AK25" s="7">
        <v>0</v>
      </c>
      <c r="AL25" s="7">
        <v>0</v>
      </c>
      <c r="AM25" s="7">
        <v>0</v>
      </c>
      <c r="AN25" s="7">
        <v>0</v>
      </c>
      <c r="AO25" s="7">
        <v>0</v>
      </c>
    </row>
    <row r="26" spans="1:41">
      <c r="A26" s="52">
        <f t="shared" si="2"/>
        <v>22</v>
      </c>
      <c r="B26" s="7">
        <v>95</v>
      </c>
      <c r="C26" s="7">
        <v>91</v>
      </c>
      <c r="D26" s="7">
        <v>87</v>
      </c>
      <c r="E26" s="7">
        <v>82</v>
      </c>
      <c r="F26" s="7">
        <v>78</v>
      </c>
      <c r="G26" s="7">
        <v>74</v>
      </c>
      <c r="H26" s="7">
        <v>70</v>
      </c>
      <c r="I26" s="7">
        <v>66</v>
      </c>
      <c r="J26" s="7">
        <v>62</v>
      </c>
      <c r="K26" s="7">
        <v>58</v>
      </c>
      <c r="L26" s="7">
        <v>54</v>
      </c>
      <c r="M26" s="7">
        <v>50</v>
      </c>
      <c r="N26" s="7">
        <v>47</v>
      </c>
      <c r="O26" s="7">
        <v>43</v>
      </c>
      <c r="P26" s="7">
        <v>40</v>
      </c>
      <c r="Q26" s="7">
        <v>36</v>
      </c>
      <c r="R26" s="7">
        <v>33</v>
      </c>
      <c r="S26" s="7">
        <v>29</v>
      </c>
      <c r="T26" s="7">
        <v>26</v>
      </c>
      <c r="U26" s="7">
        <v>23</v>
      </c>
      <c r="V26" s="7">
        <v>16</v>
      </c>
      <c r="W26" s="7">
        <v>10</v>
      </c>
      <c r="X26" s="7">
        <v>4</v>
      </c>
      <c r="Y26" s="7">
        <v>0</v>
      </c>
      <c r="Z26" s="7">
        <v>0</v>
      </c>
      <c r="AA26" s="7">
        <v>0</v>
      </c>
      <c r="AB26" s="7">
        <v>0</v>
      </c>
      <c r="AC26" s="7">
        <v>0</v>
      </c>
      <c r="AD26" s="7">
        <v>0</v>
      </c>
      <c r="AE26" s="7">
        <v>0</v>
      </c>
      <c r="AF26" s="7">
        <v>0</v>
      </c>
      <c r="AG26" s="7">
        <v>0</v>
      </c>
      <c r="AH26" s="7">
        <v>0</v>
      </c>
      <c r="AI26" s="7">
        <v>0</v>
      </c>
      <c r="AJ26" s="7">
        <v>0</v>
      </c>
      <c r="AK26" s="7">
        <v>0</v>
      </c>
      <c r="AL26" s="7">
        <v>0</v>
      </c>
      <c r="AM26" s="7">
        <v>0</v>
      </c>
      <c r="AN26" s="7">
        <v>0</v>
      </c>
      <c r="AO26" s="7">
        <v>0</v>
      </c>
    </row>
    <row r="27" spans="1:41">
      <c r="A27" s="52">
        <f t="shared" si="2"/>
        <v>23</v>
      </c>
      <c r="B27" s="7">
        <v>96</v>
      </c>
      <c r="C27" s="7">
        <v>91</v>
      </c>
      <c r="D27" s="7">
        <v>87</v>
      </c>
      <c r="E27" s="7">
        <v>83</v>
      </c>
      <c r="F27" s="7">
        <v>79</v>
      </c>
      <c r="G27" s="7">
        <v>75</v>
      </c>
      <c r="H27" s="7">
        <v>71</v>
      </c>
      <c r="I27" s="7">
        <v>67</v>
      </c>
      <c r="J27" s="7">
        <v>63</v>
      </c>
      <c r="K27" s="7">
        <v>59</v>
      </c>
      <c r="L27" s="7">
        <v>55</v>
      </c>
      <c r="M27" s="7">
        <v>52</v>
      </c>
      <c r="N27" s="7">
        <v>48</v>
      </c>
      <c r="O27" s="7">
        <v>45</v>
      </c>
      <c r="P27" s="7">
        <v>41</v>
      </c>
      <c r="Q27" s="7">
        <v>38</v>
      </c>
      <c r="R27" s="7">
        <v>34</v>
      </c>
      <c r="S27" s="7">
        <v>31</v>
      </c>
      <c r="T27" s="7">
        <v>28</v>
      </c>
      <c r="U27" s="7">
        <v>25</v>
      </c>
      <c r="V27" s="7">
        <v>18</v>
      </c>
      <c r="W27" s="7">
        <v>12</v>
      </c>
      <c r="X27" s="7">
        <v>6</v>
      </c>
      <c r="Y27" s="7">
        <v>1</v>
      </c>
      <c r="Z27" s="7">
        <v>0</v>
      </c>
      <c r="AA27" s="7">
        <v>0</v>
      </c>
      <c r="AB27" s="7">
        <v>0</v>
      </c>
      <c r="AC27" s="7">
        <v>0</v>
      </c>
      <c r="AD27" s="7">
        <v>0</v>
      </c>
      <c r="AE27" s="7">
        <v>0</v>
      </c>
      <c r="AF27" s="7">
        <v>0</v>
      </c>
      <c r="AG27" s="7">
        <v>0</v>
      </c>
      <c r="AH27" s="7">
        <v>0</v>
      </c>
      <c r="AI27" s="7">
        <v>0</v>
      </c>
      <c r="AJ27" s="7">
        <v>0</v>
      </c>
      <c r="AK27" s="7">
        <v>0</v>
      </c>
      <c r="AL27" s="7">
        <v>0</v>
      </c>
      <c r="AM27" s="7">
        <v>0</v>
      </c>
      <c r="AN27" s="7">
        <v>0</v>
      </c>
      <c r="AO27" s="7">
        <v>0</v>
      </c>
    </row>
    <row r="28" spans="1:41">
      <c r="A28" s="52">
        <f t="shared" si="2"/>
        <v>24</v>
      </c>
      <c r="B28" s="7">
        <v>96</v>
      </c>
      <c r="C28" s="7">
        <v>91</v>
      </c>
      <c r="D28" s="7">
        <v>87</v>
      </c>
      <c r="E28" s="7">
        <v>83</v>
      </c>
      <c r="F28" s="7">
        <v>79</v>
      </c>
      <c r="G28" s="7">
        <v>75</v>
      </c>
      <c r="H28" s="7">
        <v>71</v>
      </c>
      <c r="I28" s="7">
        <v>68</v>
      </c>
      <c r="J28" s="7">
        <v>64</v>
      </c>
      <c r="K28" s="7">
        <v>60</v>
      </c>
      <c r="L28" s="7">
        <v>57</v>
      </c>
      <c r="M28" s="7">
        <v>53</v>
      </c>
      <c r="N28" s="7">
        <v>49</v>
      </c>
      <c r="O28" s="7">
        <v>46</v>
      </c>
      <c r="P28" s="7">
        <v>43</v>
      </c>
      <c r="Q28" s="7">
        <v>39</v>
      </c>
      <c r="R28" s="7">
        <v>36</v>
      </c>
      <c r="S28" s="7">
        <v>33</v>
      </c>
      <c r="T28" s="7">
        <v>30</v>
      </c>
      <c r="U28" s="7">
        <v>27</v>
      </c>
      <c r="V28" s="7">
        <v>20</v>
      </c>
      <c r="W28" s="7">
        <v>15</v>
      </c>
      <c r="X28" s="7">
        <v>9</v>
      </c>
      <c r="Y28" s="7">
        <v>3</v>
      </c>
      <c r="Z28" s="7">
        <v>0</v>
      </c>
      <c r="AA28" s="7">
        <v>0</v>
      </c>
      <c r="AB28" s="7">
        <v>0</v>
      </c>
      <c r="AC28" s="7">
        <v>0</v>
      </c>
      <c r="AD28" s="7">
        <v>0</v>
      </c>
      <c r="AE28" s="7">
        <v>0</v>
      </c>
      <c r="AF28" s="7">
        <v>0</v>
      </c>
      <c r="AG28" s="7">
        <v>0</v>
      </c>
      <c r="AH28" s="7">
        <v>0</v>
      </c>
      <c r="AI28" s="7">
        <v>0</v>
      </c>
      <c r="AJ28" s="7">
        <v>0</v>
      </c>
      <c r="AK28" s="7">
        <v>0</v>
      </c>
      <c r="AL28" s="7">
        <v>0</v>
      </c>
      <c r="AM28" s="7">
        <v>0</v>
      </c>
      <c r="AN28" s="7">
        <v>0</v>
      </c>
      <c r="AO28" s="7">
        <v>0</v>
      </c>
    </row>
    <row r="29" spans="1:41">
      <c r="A29" s="52">
        <f t="shared" si="2"/>
        <v>25</v>
      </c>
      <c r="B29" s="7">
        <v>96</v>
      </c>
      <c r="C29" s="7">
        <v>92</v>
      </c>
      <c r="D29" s="7">
        <v>88</v>
      </c>
      <c r="E29" s="7">
        <v>84</v>
      </c>
      <c r="F29" s="7">
        <v>80</v>
      </c>
      <c r="G29" s="7">
        <v>76</v>
      </c>
      <c r="H29" s="7">
        <v>72</v>
      </c>
      <c r="I29" s="7">
        <v>68</v>
      </c>
      <c r="J29" s="7">
        <v>65</v>
      </c>
      <c r="K29" s="7">
        <v>61</v>
      </c>
      <c r="L29" s="7">
        <v>58</v>
      </c>
      <c r="M29" s="7">
        <v>54</v>
      </c>
      <c r="N29" s="7">
        <v>51</v>
      </c>
      <c r="O29" s="7">
        <v>47</v>
      </c>
      <c r="P29" s="7">
        <v>44</v>
      </c>
      <c r="Q29" s="7">
        <v>41</v>
      </c>
      <c r="R29" s="7">
        <v>38</v>
      </c>
      <c r="S29" s="7">
        <v>35</v>
      </c>
      <c r="T29" s="7">
        <v>31</v>
      </c>
      <c r="U29" s="7">
        <v>28</v>
      </c>
      <c r="V29" s="7">
        <v>22</v>
      </c>
      <c r="W29" s="7">
        <v>17</v>
      </c>
      <c r="X29" s="7">
        <v>11</v>
      </c>
      <c r="Y29" s="7">
        <v>6</v>
      </c>
      <c r="Z29" s="7">
        <v>1</v>
      </c>
      <c r="AA29" s="7">
        <v>0</v>
      </c>
      <c r="AB29" s="7">
        <v>0</v>
      </c>
      <c r="AC29" s="7">
        <v>0</v>
      </c>
      <c r="AD29" s="7">
        <v>0</v>
      </c>
      <c r="AE29" s="7">
        <v>0</v>
      </c>
      <c r="AF29" s="7">
        <v>0</v>
      </c>
      <c r="AG29" s="7">
        <v>0</v>
      </c>
      <c r="AH29" s="7">
        <v>0</v>
      </c>
      <c r="AI29" s="7">
        <v>0</v>
      </c>
      <c r="AJ29" s="7">
        <v>0</v>
      </c>
      <c r="AK29" s="7">
        <v>0</v>
      </c>
      <c r="AL29" s="7">
        <v>0</v>
      </c>
      <c r="AM29" s="7">
        <v>0</v>
      </c>
      <c r="AN29" s="7">
        <v>0</v>
      </c>
      <c r="AO29" s="7">
        <v>0</v>
      </c>
    </row>
    <row r="30" spans="1:41">
      <c r="A30" s="52">
        <f t="shared" si="2"/>
        <v>26</v>
      </c>
      <c r="B30" s="7">
        <v>96</v>
      </c>
      <c r="C30" s="7">
        <v>92</v>
      </c>
      <c r="D30" s="7">
        <v>88</v>
      </c>
      <c r="E30" s="7">
        <v>84</v>
      </c>
      <c r="F30" s="7">
        <v>80</v>
      </c>
      <c r="G30" s="7">
        <v>76</v>
      </c>
      <c r="H30" s="7">
        <v>73</v>
      </c>
      <c r="I30" s="7">
        <v>69</v>
      </c>
      <c r="J30" s="7">
        <v>66</v>
      </c>
      <c r="K30" s="7">
        <v>62</v>
      </c>
      <c r="L30" s="7">
        <v>59</v>
      </c>
      <c r="M30" s="7">
        <v>55</v>
      </c>
      <c r="N30" s="7">
        <v>52</v>
      </c>
      <c r="O30" s="7">
        <v>49</v>
      </c>
      <c r="P30" s="7">
        <v>45</v>
      </c>
      <c r="Q30" s="7">
        <v>42</v>
      </c>
      <c r="R30" s="7">
        <v>39</v>
      </c>
      <c r="S30" s="7">
        <v>36</v>
      </c>
      <c r="T30" s="7">
        <v>33</v>
      </c>
      <c r="U30" s="7">
        <v>30</v>
      </c>
      <c r="V30" s="7">
        <v>24</v>
      </c>
      <c r="W30" s="7">
        <v>19</v>
      </c>
      <c r="X30" s="7">
        <v>13</v>
      </c>
      <c r="Y30" s="7">
        <v>8</v>
      </c>
      <c r="Z30" s="7">
        <v>3</v>
      </c>
      <c r="AA30" s="7">
        <v>0</v>
      </c>
      <c r="AB30" s="7">
        <v>0</v>
      </c>
      <c r="AC30" s="7">
        <v>0</v>
      </c>
      <c r="AD30" s="7">
        <v>0</v>
      </c>
      <c r="AE30" s="7">
        <v>0</v>
      </c>
      <c r="AF30" s="7">
        <v>0</v>
      </c>
      <c r="AG30" s="7">
        <v>0</v>
      </c>
      <c r="AH30" s="7">
        <v>0</v>
      </c>
      <c r="AI30" s="7">
        <v>0</v>
      </c>
      <c r="AJ30" s="7">
        <v>0</v>
      </c>
      <c r="AK30" s="7">
        <v>0</v>
      </c>
      <c r="AL30" s="7">
        <v>0</v>
      </c>
      <c r="AM30" s="7">
        <v>0</v>
      </c>
      <c r="AN30" s="7">
        <v>0</v>
      </c>
      <c r="AO30" s="7">
        <v>0</v>
      </c>
    </row>
    <row r="31" spans="1:41">
      <c r="A31" s="52">
        <f t="shared" si="2"/>
        <v>27</v>
      </c>
      <c r="B31" s="7">
        <v>96</v>
      </c>
      <c r="C31" s="7">
        <v>92</v>
      </c>
      <c r="D31" s="7">
        <v>88</v>
      </c>
      <c r="E31" s="7">
        <v>84</v>
      </c>
      <c r="F31" s="7">
        <v>81</v>
      </c>
      <c r="G31" s="7">
        <v>77</v>
      </c>
      <c r="H31" s="7">
        <v>73</v>
      </c>
      <c r="I31" s="7">
        <v>70</v>
      </c>
      <c r="J31" s="7">
        <v>66</v>
      </c>
      <c r="K31" s="7">
        <v>63</v>
      </c>
      <c r="L31" s="7">
        <v>59</v>
      </c>
      <c r="M31" s="7">
        <v>56</v>
      </c>
      <c r="N31" s="7">
        <v>53</v>
      </c>
      <c r="O31" s="7">
        <v>50</v>
      </c>
      <c r="P31" s="7">
        <v>47</v>
      </c>
      <c r="Q31" s="7">
        <v>44</v>
      </c>
      <c r="R31" s="7">
        <v>41</v>
      </c>
      <c r="S31" s="7">
        <v>38</v>
      </c>
      <c r="T31" s="7">
        <v>35</v>
      </c>
      <c r="U31" s="7">
        <v>32</v>
      </c>
      <c r="V31" s="7">
        <v>26</v>
      </c>
      <c r="W31" s="7">
        <v>21</v>
      </c>
      <c r="X31" s="7">
        <v>15</v>
      </c>
      <c r="Y31" s="7">
        <v>10</v>
      </c>
      <c r="Z31" s="7">
        <v>5</v>
      </c>
      <c r="AA31" s="7">
        <v>1</v>
      </c>
      <c r="AB31" s="7">
        <v>0</v>
      </c>
      <c r="AC31" s="7">
        <v>0</v>
      </c>
      <c r="AD31" s="7">
        <v>0</v>
      </c>
      <c r="AE31" s="7">
        <v>0</v>
      </c>
      <c r="AF31" s="7">
        <v>0</v>
      </c>
      <c r="AG31" s="7">
        <v>0</v>
      </c>
      <c r="AH31" s="7">
        <v>0</v>
      </c>
      <c r="AI31" s="7">
        <v>0</v>
      </c>
      <c r="AJ31" s="7">
        <v>0</v>
      </c>
      <c r="AK31" s="7">
        <v>0</v>
      </c>
      <c r="AL31" s="7">
        <v>0</v>
      </c>
      <c r="AM31" s="7">
        <v>0</v>
      </c>
      <c r="AN31" s="7">
        <v>0</v>
      </c>
      <c r="AO31" s="7">
        <v>0</v>
      </c>
    </row>
    <row r="32" spans="1:41">
      <c r="A32" s="52">
        <f t="shared" si="2"/>
        <v>28</v>
      </c>
      <c r="B32" s="7">
        <v>96</v>
      </c>
      <c r="C32" s="7">
        <v>92</v>
      </c>
      <c r="D32" s="7">
        <v>88</v>
      </c>
      <c r="E32" s="7">
        <v>85</v>
      </c>
      <c r="F32" s="7">
        <v>81</v>
      </c>
      <c r="G32" s="7">
        <v>77</v>
      </c>
      <c r="H32" s="7">
        <v>74</v>
      </c>
      <c r="I32" s="7">
        <v>70</v>
      </c>
      <c r="J32" s="7">
        <v>67</v>
      </c>
      <c r="K32" s="7">
        <v>64</v>
      </c>
      <c r="L32" s="7">
        <v>60</v>
      </c>
      <c r="M32" s="7">
        <v>57</v>
      </c>
      <c r="N32" s="7">
        <v>54</v>
      </c>
      <c r="O32" s="7">
        <v>51</v>
      </c>
      <c r="P32" s="7">
        <v>48</v>
      </c>
      <c r="Q32" s="7">
        <v>45</v>
      </c>
      <c r="R32" s="7">
        <v>42</v>
      </c>
      <c r="S32" s="7">
        <v>39</v>
      </c>
      <c r="T32" s="7">
        <v>36</v>
      </c>
      <c r="U32" s="7">
        <v>33</v>
      </c>
      <c r="V32" s="7">
        <v>28</v>
      </c>
      <c r="W32" s="7">
        <v>23</v>
      </c>
      <c r="X32" s="7">
        <v>17</v>
      </c>
      <c r="Y32" s="7">
        <v>12</v>
      </c>
      <c r="Z32" s="7">
        <v>8</v>
      </c>
      <c r="AA32" s="7">
        <v>3</v>
      </c>
      <c r="AB32" s="7">
        <v>0</v>
      </c>
      <c r="AC32" s="7">
        <v>0</v>
      </c>
      <c r="AD32" s="7">
        <v>0</v>
      </c>
      <c r="AE32" s="7">
        <v>0</v>
      </c>
      <c r="AF32" s="7">
        <v>0</v>
      </c>
      <c r="AG32" s="7">
        <v>0</v>
      </c>
      <c r="AH32" s="7">
        <v>0</v>
      </c>
      <c r="AI32" s="7">
        <v>0</v>
      </c>
      <c r="AJ32" s="7">
        <v>0</v>
      </c>
      <c r="AK32" s="7">
        <v>0</v>
      </c>
      <c r="AL32" s="7">
        <v>0</v>
      </c>
      <c r="AM32" s="7">
        <v>0</v>
      </c>
      <c r="AN32" s="7">
        <v>0</v>
      </c>
      <c r="AO32" s="7">
        <v>0</v>
      </c>
    </row>
    <row r="33" spans="1:41">
      <c r="A33" s="52">
        <f t="shared" si="2"/>
        <v>29</v>
      </c>
      <c r="B33" s="7">
        <v>96</v>
      </c>
      <c r="C33" s="7">
        <v>92</v>
      </c>
      <c r="D33" s="7">
        <v>89</v>
      </c>
      <c r="E33" s="7">
        <v>85</v>
      </c>
      <c r="F33" s="7">
        <v>81</v>
      </c>
      <c r="G33" s="7">
        <v>78</v>
      </c>
      <c r="H33" s="7">
        <v>74</v>
      </c>
      <c r="I33" s="7">
        <v>71</v>
      </c>
      <c r="J33" s="7">
        <v>68</v>
      </c>
      <c r="K33" s="7">
        <v>64</v>
      </c>
      <c r="L33" s="7">
        <v>61</v>
      </c>
      <c r="M33" s="7">
        <v>58</v>
      </c>
      <c r="N33" s="7">
        <v>55</v>
      </c>
      <c r="O33" s="7">
        <v>52</v>
      </c>
      <c r="P33" s="7">
        <v>49</v>
      </c>
      <c r="Q33" s="7">
        <v>46</v>
      </c>
      <c r="R33" s="7">
        <v>43</v>
      </c>
      <c r="S33" s="7">
        <v>40</v>
      </c>
      <c r="T33" s="7">
        <v>37</v>
      </c>
      <c r="U33" s="7">
        <v>35</v>
      </c>
      <c r="V33" s="7">
        <v>29</v>
      </c>
      <c r="W33" s="7">
        <v>2</v>
      </c>
      <c r="X33" s="7">
        <v>19</v>
      </c>
      <c r="Y33" s="7">
        <v>14</v>
      </c>
      <c r="Z33" s="7">
        <v>10</v>
      </c>
      <c r="AA33" s="7">
        <v>5</v>
      </c>
      <c r="AB33" s="7">
        <v>1</v>
      </c>
      <c r="AC33" s="7">
        <v>0</v>
      </c>
      <c r="AD33" s="7">
        <v>0</v>
      </c>
      <c r="AE33" s="7">
        <v>0</v>
      </c>
      <c r="AF33" s="7">
        <v>0</v>
      </c>
      <c r="AG33" s="7">
        <v>0</v>
      </c>
      <c r="AH33" s="7">
        <v>0</v>
      </c>
      <c r="AI33" s="7">
        <v>0</v>
      </c>
      <c r="AJ33" s="7">
        <v>0</v>
      </c>
      <c r="AK33" s="7">
        <v>0</v>
      </c>
      <c r="AL33" s="7">
        <v>0</v>
      </c>
      <c r="AM33" s="7">
        <v>0</v>
      </c>
      <c r="AN33" s="7">
        <v>0</v>
      </c>
      <c r="AO33" s="7">
        <v>0</v>
      </c>
    </row>
    <row r="34" spans="1:41">
      <c r="A34" s="52">
        <f t="shared" si="2"/>
        <v>30</v>
      </c>
      <c r="B34" s="7">
        <v>96</v>
      </c>
      <c r="C34" s="7">
        <v>93</v>
      </c>
      <c r="D34" s="7">
        <v>89</v>
      </c>
      <c r="E34" s="7">
        <v>85</v>
      </c>
      <c r="F34" s="7">
        <v>82</v>
      </c>
      <c r="G34" s="7">
        <v>78</v>
      </c>
      <c r="H34" s="7">
        <v>75</v>
      </c>
      <c r="I34" s="7">
        <v>72</v>
      </c>
      <c r="J34" s="7">
        <v>68</v>
      </c>
      <c r="K34" s="7">
        <v>65</v>
      </c>
      <c r="L34" s="7">
        <v>62</v>
      </c>
      <c r="M34" s="7">
        <v>59</v>
      </c>
      <c r="N34" s="7">
        <v>56</v>
      </c>
      <c r="O34" s="7">
        <v>53</v>
      </c>
      <c r="P34" s="7">
        <v>50</v>
      </c>
      <c r="Q34" s="7">
        <v>47</v>
      </c>
      <c r="R34" s="7">
        <v>44</v>
      </c>
      <c r="S34" s="7">
        <v>42</v>
      </c>
      <c r="T34" s="7">
        <v>39</v>
      </c>
      <c r="U34" s="7">
        <v>36</v>
      </c>
      <c r="V34" s="7">
        <v>31</v>
      </c>
      <c r="W34" s="7">
        <v>26</v>
      </c>
      <c r="X34" s="7">
        <v>21</v>
      </c>
      <c r="Y34" s="7">
        <v>16</v>
      </c>
      <c r="Z34" s="7">
        <v>12</v>
      </c>
      <c r="AA34" s="7">
        <v>7</v>
      </c>
      <c r="AB34" s="7">
        <v>3</v>
      </c>
      <c r="AC34" s="7">
        <v>0</v>
      </c>
      <c r="AD34" s="7">
        <v>0</v>
      </c>
      <c r="AE34" s="7">
        <v>0</v>
      </c>
      <c r="AF34" s="7">
        <v>0</v>
      </c>
      <c r="AG34" s="7">
        <v>0</v>
      </c>
      <c r="AH34" s="7">
        <v>0</v>
      </c>
      <c r="AI34" s="7">
        <v>0</v>
      </c>
      <c r="AJ34" s="7">
        <v>0</v>
      </c>
      <c r="AK34" s="7">
        <v>0</v>
      </c>
      <c r="AL34" s="7">
        <v>0</v>
      </c>
      <c r="AM34" s="7">
        <v>0</v>
      </c>
      <c r="AN34" s="7">
        <v>0</v>
      </c>
      <c r="AO34" s="7">
        <v>0</v>
      </c>
    </row>
    <row r="35" spans="1:41">
      <c r="A35" s="52">
        <f t="shared" ref="A35:A49" si="3">A34+2</f>
        <v>32</v>
      </c>
      <c r="B35" s="7">
        <v>96</v>
      </c>
      <c r="C35" s="7">
        <v>93</v>
      </c>
      <c r="D35" s="7">
        <v>89</v>
      </c>
      <c r="E35" s="7">
        <v>86</v>
      </c>
      <c r="F35" s="7">
        <v>82</v>
      </c>
      <c r="G35" s="7">
        <v>79</v>
      </c>
      <c r="H35" s="7">
        <v>76</v>
      </c>
      <c r="I35" s="7">
        <v>73</v>
      </c>
      <c r="J35" s="7">
        <v>70</v>
      </c>
      <c r="K35" s="7">
        <v>67</v>
      </c>
      <c r="L35" s="7">
        <v>64</v>
      </c>
      <c r="M35" s="7">
        <v>61</v>
      </c>
      <c r="N35" s="7">
        <v>58</v>
      </c>
      <c r="O35" s="7">
        <v>55</v>
      </c>
      <c r="P35" s="7">
        <v>52</v>
      </c>
      <c r="Q35" s="7">
        <v>49</v>
      </c>
      <c r="R35" s="7">
        <v>46</v>
      </c>
      <c r="S35" s="7">
        <v>44</v>
      </c>
      <c r="T35" s="7">
        <v>41</v>
      </c>
      <c r="U35" s="7">
        <v>39</v>
      </c>
      <c r="V35" s="7">
        <v>34</v>
      </c>
      <c r="W35" s="7">
        <v>29</v>
      </c>
      <c r="X35" s="7">
        <v>24</v>
      </c>
      <c r="Y35" s="7">
        <v>20</v>
      </c>
      <c r="Z35" s="7">
        <v>15</v>
      </c>
      <c r="AA35" s="7">
        <v>11</v>
      </c>
      <c r="AB35" s="7">
        <v>7</v>
      </c>
      <c r="AC35" s="7">
        <v>3</v>
      </c>
      <c r="AD35" s="7">
        <v>0</v>
      </c>
      <c r="AE35" s="7">
        <v>0</v>
      </c>
      <c r="AF35" s="7">
        <v>0</v>
      </c>
      <c r="AG35" s="7">
        <v>0</v>
      </c>
      <c r="AH35" s="7">
        <v>0</v>
      </c>
      <c r="AI35" s="7">
        <v>0</v>
      </c>
      <c r="AJ35" s="7">
        <v>0</v>
      </c>
      <c r="AK35" s="7">
        <v>0</v>
      </c>
      <c r="AL35" s="7">
        <v>0</v>
      </c>
      <c r="AM35" s="7">
        <v>0</v>
      </c>
      <c r="AN35" s="7">
        <v>0</v>
      </c>
      <c r="AO35" s="7">
        <v>0</v>
      </c>
    </row>
    <row r="36" spans="1:41">
      <c r="A36" s="52">
        <f t="shared" si="3"/>
        <v>34</v>
      </c>
      <c r="B36" s="7">
        <v>96</v>
      </c>
      <c r="C36" s="7">
        <v>93</v>
      </c>
      <c r="D36" s="7">
        <v>89</v>
      </c>
      <c r="E36" s="7">
        <v>86</v>
      </c>
      <c r="F36" s="7">
        <v>83</v>
      </c>
      <c r="G36" s="7">
        <v>80</v>
      </c>
      <c r="H36" s="7">
        <v>77</v>
      </c>
      <c r="I36" s="7">
        <v>74</v>
      </c>
      <c r="J36" s="7">
        <v>71</v>
      </c>
      <c r="K36" s="7">
        <v>68</v>
      </c>
      <c r="L36" s="7">
        <v>65</v>
      </c>
      <c r="M36" s="7">
        <v>62</v>
      </c>
      <c r="N36" s="7">
        <v>59</v>
      </c>
      <c r="O36" s="7">
        <v>56</v>
      </c>
      <c r="P36" s="7">
        <v>54</v>
      </c>
      <c r="Q36" s="7">
        <v>51</v>
      </c>
      <c r="R36" s="7">
        <v>48</v>
      </c>
      <c r="S36" s="7">
        <v>46</v>
      </c>
      <c r="T36" s="7">
        <v>43</v>
      </c>
      <c r="U36" s="7">
        <v>41</v>
      </c>
      <c r="V36" s="7">
        <v>6</v>
      </c>
      <c r="W36" s="7">
        <v>32</v>
      </c>
      <c r="X36" s="7">
        <v>27</v>
      </c>
      <c r="Y36" s="7">
        <v>23</v>
      </c>
      <c r="Z36" s="7">
        <v>19</v>
      </c>
      <c r="AA36" s="7">
        <v>15</v>
      </c>
      <c r="AB36" s="7">
        <v>11</v>
      </c>
      <c r="AC36" s="7">
        <v>7</v>
      </c>
      <c r="AD36" s="7">
        <v>3</v>
      </c>
      <c r="AE36" s="7">
        <v>0</v>
      </c>
      <c r="AF36" s="7">
        <v>0</v>
      </c>
      <c r="AG36" s="7">
        <v>0</v>
      </c>
      <c r="AH36" s="7">
        <v>0</v>
      </c>
      <c r="AI36" s="7">
        <v>0</v>
      </c>
      <c r="AJ36" s="7">
        <v>0</v>
      </c>
      <c r="AK36" s="7">
        <v>0</v>
      </c>
      <c r="AL36" s="7">
        <v>0</v>
      </c>
      <c r="AM36" s="7">
        <v>0</v>
      </c>
      <c r="AN36" s="7">
        <v>0</v>
      </c>
      <c r="AO36" s="7">
        <v>0</v>
      </c>
    </row>
    <row r="37" spans="1:41">
      <c r="A37" s="52">
        <f t="shared" si="3"/>
        <v>36</v>
      </c>
      <c r="B37" s="7">
        <v>96</v>
      </c>
      <c r="C37" s="7">
        <v>93</v>
      </c>
      <c r="D37" s="7">
        <v>90</v>
      </c>
      <c r="E37" s="7">
        <v>8</v>
      </c>
      <c r="F37" s="7">
        <v>84</v>
      </c>
      <c r="G37" s="7">
        <v>81</v>
      </c>
      <c r="H37" s="7">
        <v>78</v>
      </c>
      <c r="I37" s="7">
        <v>75</v>
      </c>
      <c r="J37" s="7">
        <v>72</v>
      </c>
      <c r="K37" s="7">
        <v>69</v>
      </c>
      <c r="L37" s="7">
        <v>66</v>
      </c>
      <c r="M37" s="7">
        <v>63</v>
      </c>
      <c r="N37" s="7">
        <v>61</v>
      </c>
      <c r="O37" s="7">
        <v>58</v>
      </c>
      <c r="P37" s="7">
        <v>55</v>
      </c>
      <c r="Q37" s="7">
        <v>53</v>
      </c>
      <c r="R37" s="7">
        <v>50</v>
      </c>
      <c r="S37" s="7">
        <v>48</v>
      </c>
      <c r="T37" s="7">
        <v>45</v>
      </c>
      <c r="U37" s="7">
        <v>43</v>
      </c>
      <c r="V37" s="7">
        <v>38</v>
      </c>
      <c r="W37" s="7">
        <v>34</v>
      </c>
      <c r="X37" s="7">
        <v>30</v>
      </c>
      <c r="Y37" s="7">
        <v>26</v>
      </c>
      <c r="Z37" s="7">
        <v>22</v>
      </c>
      <c r="AA37" s="7">
        <v>18</v>
      </c>
      <c r="AB37" s="7">
        <v>14</v>
      </c>
      <c r="AC37" s="7">
        <v>10</v>
      </c>
      <c r="AD37" s="7">
        <v>7</v>
      </c>
      <c r="AE37" s="7">
        <v>3</v>
      </c>
      <c r="AF37" s="7">
        <v>0</v>
      </c>
      <c r="AG37" s="7">
        <v>0</v>
      </c>
      <c r="AH37" s="7">
        <v>0</v>
      </c>
      <c r="AI37" s="7">
        <v>0</v>
      </c>
      <c r="AJ37" s="7">
        <v>0</v>
      </c>
      <c r="AK37" s="7">
        <v>0</v>
      </c>
      <c r="AL37" s="7">
        <v>0</v>
      </c>
      <c r="AM37" s="7">
        <v>0</v>
      </c>
      <c r="AN37" s="7">
        <v>0</v>
      </c>
      <c r="AO37" s="7">
        <v>0</v>
      </c>
    </row>
    <row r="38" spans="1:41">
      <c r="A38" s="52">
        <f t="shared" si="3"/>
        <v>38</v>
      </c>
      <c r="B38" s="7">
        <v>96</v>
      </c>
      <c r="C38" s="7">
        <v>94</v>
      </c>
      <c r="D38" s="7">
        <v>90</v>
      </c>
      <c r="E38" s="7">
        <v>87</v>
      </c>
      <c r="F38" s="7">
        <v>84</v>
      </c>
      <c r="G38" s="7">
        <v>81</v>
      </c>
      <c r="H38" s="7">
        <v>78</v>
      </c>
      <c r="I38" s="7">
        <v>75</v>
      </c>
      <c r="J38" s="7">
        <v>73</v>
      </c>
      <c r="K38" s="7">
        <v>70</v>
      </c>
      <c r="L38" s="7">
        <v>67</v>
      </c>
      <c r="M38" s="7">
        <v>64</v>
      </c>
      <c r="N38" s="7">
        <v>62</v>
      </c>
      <c r="O38" s="7">
        <v>59</v>
      </c>
      <c r="P38" s="7">
        <v>57</v>
      </c>
      <c r="Q38" s="7">
        <v>54</v>
      </c>
      <c r="R38" s="7">
        <v>52</v>
      </c>
      <c r="S38" s="7">
        <v>50</v>
      </c>
      <c r="T38" s="7">
        <v>47</v>
      </c>
      <c r="U38" s="7">
        <v>45</v>
      </c>
      <c r="V38" s="7">
        <v>40</v>
      </c>
      <c r="W38" s="7">
        <v>36</v>
      </c>
      <c r="X38" s="7">
        <v>32</v>
      </c>
      <c r="Y38" s="7">
        <v>28</v>
      </c>
      <c r="Z38" s="7">
        <v>24</v>
      </c>
      <c r="AA38" s="7">
        <v>20</v>
      </c>
      <c r="AB38" s="7">
        <v>17</v>
      </c>
      <c r="AC38" s="7">
        <v>13</v>
      </c>
      <c r="AD38" s="7">
        <v>10</v>
      </c>
      <c r="AE38" s="7">
        <v>7</v>
      </c>
      <c r="AF38" s="7">
        <v>4</v>
      </c>
      <c r="AG38" s="7">
        <v>1</v>
      </c>
      <c r="AH38" s="7">
        <v>0</v>
      </c>
      <c r="AI38" s="7">
        <v>0</v>
      </c>
      <c r="AJ38" s="7">
        <v>0</v>
      </c>
      <c r="AK38" s="7">
        <v>0</v>
      </c>
      <c r="AL38" s="7">
        <v>0</v>
      </c>
      <c r="AM38" s="7">
        <v>0</v>
      </c>
      <c r="AN38" s="7">
        <v>0</v>
      </c>
      <c r="AO38" s="7">
        <v>0</v>
      </c>
    </row>
    <row r="39" spans="1:41">
      <c r="A39" s="52">
        <f t="shared" si="3"/>
        <v>40</v>
      </c>
      <c r="B39" s="7">
        <v>96</v>
      </c>
      <c r="C39" s="7">
        <v>94</v>
      </c>
      <c r="D39" s="7">
        <v>91</v>
      </c>
      <c r="E39" s="7">
        <v>88</v>
      </c>
      <c r="F39" s="7">
        <v>85</v>
      </c>
      <c r="G39" s="7">
        <v>82</v>
      </c>
      <c r="H39" s="7">
        <v>79</v>
      </c>
      <c r="I39" s="7">
        <v>76</v>
      </c>
      <c r="J39" s="7">
        <v>74</v>
      </c>
      <c r="K39" s="7">
        <v>71</v>
      </c>
      <c r="L39" s="7">
        <v>69</v>
      </c>
      <c r="M39" s="7">
        <v>66</v>
      </c>
      <c r="N39" s="7">
        <v>63</v>
      </c>
      <c r="O39" s="7">
        <v>61</v>
      </c>
      <c r="P39" s="7">
        <v>58</v>
      </c>
      <c r="Q39" s="7">
        <v>56</v>
      </c>
      <c r="R39" s="7">
        <v>53</v>
      </c>
      <c r="S39" s="7">
        <v>51</v>
      </c>
      <c r="T39" s="7">
        <v>49</v>
      </c>
      <c r="U39" s="7">
        <v>47</v>
      </c>
      <c r="V39" s="7">
        <v>42</v>
      </c>
      <c r="W39" s="7">
        <v>38</v>
      </c>
      <c r="X39" s="7">
        <v>34</v>
      </c>
      <c r="Y39" s="7">
        <v>30</v>
      </c>
      <c r="Z39" s="7">
        <v>27</v>
      </c>
      <c r="AA39" s="7">
        <v>23</v>
      </c>
      <c r="AB39" s="7">
        <v>20</v>
      </c>
      <c r="AC39" s="7">
        <v>16</v>
      </c>
      <c r="AD39" s="7">
        <v>13</v>
      </c>
      <c r="AE39" s="7">
        <v>10</v>
      </c>
      <c r="AF39" s="7">
        <v>7</v>
      </c>
      <c r="AG39" s="7">
        <v>4</v>
      </c>
      <c r="AH39" s="7">
        <v>1</v>
      </c>
      <c r="AI39" s="7">
        <v>0</v>
      </c>
      <c r="AJ39" s="7">
        <v>0</v>
      </c>
      <c r="AK39" s="7">
        <v>0</v>
      </c>
      <c r="AL39" s="7">
        <v>0</v>
      </c>
      <c r="AM39" s="7">
        <v>0</v>
      </c>
      <c r="AN39" s="7">
        <v>0</v>
      </c>
      <c r="AO39" s="7">
        <v>0</v>
      </c>
    </row>
    <row r="40" spans="1:41">
      <c r="A40" s="52">
        <f t="shared" si="3"/>
        <v>42</v>
      </c>
      <c r="B40" s="7">
        <v>96</v>
      </c>
      <c r="C40" s="7">
        <v>94</v>
      </c>
      <c r="D40" s="7">
        <v>91</v>
      </c>
      <c r="E40" s="7">
        <v>88</v>
      </c>
      <c r="F40" s="7">
        <v>85</v>
      </c>
      <c r="G40" s="7">
        <v>82</v>
      </c>
      <c r="H40" s="7">
        <v>80</v>
      </c>
      <c r="I40" s="7">
        <v>77</v>
      </c>
      <c r="J40" s="7">
        <v>75</v>
      </c>
      <c r="K40" s="7">
        <v>72</v>
      </c>
      <c r="L40" s="7">
        <v>70</v>
      </c>
      <c r="M40" s="7">
        <v>67</v>
      </c>
      <c r="N40" s="7">
        <v>65</v>
      </c>
      <c r="O40" s="7">
        <v>62</v>
      </c>
      <c r="P40" s="7">
        <v>60</v>
      </c>
      <c r="Q40" s="7">
        <v>57</v>
      </c>
      <c r="R40" s="7">
        <v>55</v>
      </c>
      <c r="S40" s="7">
        <v>53</v>
      </c>
      <c r="T40" s="7">
        <v>50</v>
      </c>
      <c r="U40" s="7">
        <v>48</v>
      </c>
      <c r="V40" s="7">
        <v>44</v>
      </c>
      <c r="W40" s="7">
        <v>40</v>
      </c>
      <c r="X40" s="7">
        <v>36</v>
      </c>
      <c r="Y40" s="7">
        <v>32</v>
      </c>
      <c r="Z40" s="7">
        <v>29</v>
      </c>
      <c r="AA40" s="7">
        <v>25</v>
      </c>
      <c r="AB40" s="7">
        <v>22</v>
      </c>
      <c r="AC40" s="7">
        <v>19</v>
      </c>
      <c r="AD40" s="7">
        <v>16</v>
      </c>
      <c r="AE40" s="7">
        <v>13</v>
      </c>
      <c r="AF40" s="7">
        <v>10</v>
      </c>
      <c r="AG40" s="7">
        <v>7</v>
      </c>
      <c r="AH40" s="7">
        <v>4</v>
      </c>
      <c r="AI40" s="7">
        <v>2</v>
      </c>
      <c r="AJ40" s="7">
        <v>0</v>
      </c>
      <c r="AK40" s="7">
        <v>0</v>
      </c>
      <c r="AL40" s="7">
        <v>0</v>
      </c>
      <c r="AM40" s="7">
        <v>0</v>
      </c>
      <c r="AN40" s="7">
        <v>0</v>
      </c>
      <c r="AO40" s="7">
        <v>0</v>
      </c>
    </row>
    <row r="41" spans="1:41">
      <c r="A41" s="52">
        <f t="shared" si="3"/>
        <v>44</v>
      </c>
      <c r="B41" s="7">
        <v>96</v>
      </c>
      <c r="C41" s="7">
        <v>94</v>
      </c>
      <c r="D41" s="7">
        <v>91</v>
      </c>
      <c r="E41" s="7">
        <v>88</v>
      </c>
      <c r="F41" s="7">
        <v>86</v>
      </c>
      <c r="G41" s="7">
        <v>83</v>
      </c>
      <c r="H41" s="7">
        <v>81</v>
      </c>
      <c r="I41" s="7">
        <v>78</v>
      </c>
      <c r="J41" s="7">
        <v>75</v>
      </c>
      <c r="K41" s="7">
        <v>72</v>
      </c>
      <c r="L41" s="7">
        <v>70</v>
      </c>
      <c r="M41" s="7">
        <v>67</v>
      </c>
      <c r="N41" s="7">
        <v>65</v>
      </c>
      <c r="O41" s="7">
        <v>63</v>
      </c>
      <c r="P41" s="7">
        <v>61</v>
      </c>
      <c r="Q41" s="7">
        <v>58</v>
      </c>
      <c r="R41" s="7">
        <v>56</v>
      </c>
      <c r="S41" s="7">
        <v>54</v>
      </c>
      <c r="T41" s="7">
        <v>52</v>
      </c>
      <c r="U41" s="7">
        <v>50</v>
      </c>
      <c r="V41" s="7">
        <v>46</v>
      </c>
      <c r="W41" s="7">
        <v>42</v>
      </c>
      <c r="X41" s="7">
        <v>38</v>
      </c>
      <c r="Y41" s="7">
        <v>34</v>
      </c>
      <c r="Z41" s="7">
        <v>31</v>
      </c>
      <c r="AA41" s="7">
        <v>27</v>
      </c>
      <c r="AB41" s="7">
        <v>24</v>
      </c>
      <c r="AC41" s="7">
        <v>21</v>
      </c>
      <c r="AD41" s="7">
        <v>18</v>
      </c>
      <c r="AE41" s="7">
        <v>15</v>
      </c>
      <c r="AF41" s="7">
        <v>12</v>
      </c>
      <c r="AG41" s="7">
        <v>10</v>
      </c>
      <c r="AH41" s="7">
        <v>7</v>
      </c>
      <c r="AI41" s="7">
        <v>4</v>
      </c>
      <c r="AJ41" s="7">
        <v>1</v>
      </c>
      <c r="AK41" s="7">
        <v>0</v>
      </c>
      <c r="AL41" s="7">
        <v>0</v>
      </c>
      <c r="AM41" s="7">
        <v>0</v>
      </c>
      <c r="AN41" s="7">
        <v>0</v>
      </c>
      <c r="AO41" s="7">
        <v>0</v>
      </c>
    </row>
    <row r="42" spans="1:41">
      <c r="A42" s="52">
        <f t="shared" si="3"/>
        <v>46</v>
      </c>
      <c r="B42" s="7">
        <v>96</v>
      </c>
      <c r="C42" s="7">
        <v>94</v>
      </c>
      <c r="D42" s="7">
        <v>91</v>
      </c>
      <c r="E42" s="7">
        <v>89</v>
      </c>
      <c r="F42" s="7">
        <v>86</v>
      </c>
      <c r="G42" s="7">
        <v>83</v>
      </c>
      <c r="H42" s="7">
        <v>81</v>
      </c>
      <c r="I42" s="7">
        <v>78</v>
      </c>
      <c r="J42" s="7">
        <v>76</v>
      </c>
      <c r="K42" s="7">
        <v>73</v>
      </c>
      <c r="L42" s="7">
        <v>71</v>
      </c>
      <c r="M42" s="7">
        <v>68</v>
      </c>
      <c r="N42" s="7">
        <v>66</v>
      </c>
      <c r="O42" s="7">
        <v>64</v>
      </c>
      <c r="P42" s="7">
        <v>62</v>
      </c>
      <c r="Q42" s="7">
        <v>59</v>
      </c>
      <c r="R42" s="7">
        <v>57</v>
      </c>
      <c r="S42" s="7">
        <v>5</v>
      </c>
      <c r="T42" s="7">
        <v>53</v>
      </c>
      <c r="U42" s="7">
        <v>51</v>
      </c>
      <c r="V42" s="7">
        <v>47</v>
      </c>
      <c r="W42" s="7">
        <v>43</v>
      </c>
      <c r="X42" s="7">
        <v>39</v>
      </c>
      <c r="Y42" s="7">
        <v>36</v>
      </c>
      <c r="Z42" s="7">
        <v>3</v>
      </c>
      <c r="AA42" s="7">
        <v>29</v>
      </c>
      <c r="AB42" s="7">
        <v>26</v>
      </c>
      <c r="AC42" s="7">
        <v>23</v>
      </c>
      <c r="AD42" s="7">
        <v>20</v>
      </c>
      <c r="AE42" s="7">
        <v>18</v>
      </c>
      <c r="AF42" s="7">
        <v>15</v>
      </c>
      <c r="AG42" s="7">
        <v>12</v>
      </c>
      <c r="AH42" s="7">
        <v>10</v>
      </c>
      <c r="AI42" s="7">
        <v>8</v>
      </c>
      <c r="AJ42" s="7">
        <v>5</v>
      </c>
      <c r="AK42" s="7">
        <v>3</v>
      </c>
      <c r="AL42" s="7">
        <v>1</v>
      </c>
      <c r="AM42" s="7">
        <v>0</v>
      </c>
      <c r="AN42" s="7">
        <v>0</v>
      </c>
      <c r="AO42" s="7">
        <v>0</v>
      </c>
    </row>
    <row r="43" spans="1:41">
      <c r="A43" s="52">
        <f t="shared" si="3"/>
        <v>48</v>
      </c>
      <c r="B43" s="7">
        <v>96</v>
      </c>
      <c r="C43" s="7">
        <v>95</v>
      </c>
      <c r="D43" s="7">
        <v>92</v>
      </c>
      <c r="E43" s="7">
        <v>89</v>
      </c>
      <c r="F43" s="7">
        <v>86</v>
      </c>
      <c r="G43" s="7">
        <v>83</v>
      </c>
      <c r="H43" s="7">
        <v>81</v>
      </c>
      <c r="I43" s="7">
        <v>78</v>
      </c>
      <c r="J43" s="7">
        <v>76</v>
      </c>
      <c r="K43" s="7">
        <v>74</v>
      </c>
      <c r="L43" s="7">
        <v>72</v>
      </c>
      <c r="M43" s="7">
        <v>69</v>
      </c>
      <c r="N43" s="7">
        <v>67</v>
      </c>
      <c r="O43" s="7">
        <v>65</v>
      </c>
      <c r="P43" s="7">
        <v>63</v>
      </c>
      <c r="Q43" s="7">
        <v>60</v>
      </c>
      <c r="R43" s="7">
        <v>58</v>
      </c>
      <c r="S43" s="7">
        <v>56</v>
      </c>
      <c r="T43" s="7">
        <v>54</v>
      </c>
      <c r="U43" s="7">
        <v>52</v>
      </c>
      <c r="V43" s="7">
        <v>48</v>
      </c>
      <c r="W43" s="7">
        <v>44</v>
      </c>
      <c r="X43" s="7">
        <v>41</v>
      </c>
      <c r="Y43" s="7">
        <v>37</v>
      </c>
      <c r="Z43" s="7">
        <v>34</v>
      </c>
      <c r="AA43" s="7">
        <v>31</v>
      </c>
      <c r="AB43" s="7">
        <v>28</v>
      </c>
      <c r="AC43" s="7">
        <v>25</v>
      </c>
      <c r="AD43" s="7">
        <v>22</v>
      </c>
      <c r="AE43" s="7">
        <v>20</v>
      </c>
      <c r="AF43" s="7">
        <v>17</v>
      </c>
      <c r="AG43" s="7">
        <v>14</v>
      </c>
      <c r="AH43" s="7">
        <v>12</v>
      </c>
      <c r="AI43" s="7">
        <v>10</v>
      </c>
      <c r="AJ43" s="7">
        <v>7</v>
      </c>
      <c r="AK43" s="7">
        <v>5</v>
      </c>
      <c r="AL43" s="7">
        <v>3</v>
      </c>
      <c r="AM43" s="7">
        <v>1</v>
      </c>
      <c r="AN43" s="7">
        <v>0</v>
      </c>
      <c r="AO43" s="7">
        <v>0</v>
      </c>
    </row>
    <row r="44" spans="1:41">
      <c r="A44" s="52">
        <f t="shared" si="3"/>
        <v>50</v>
      </c>
      <c r="B44" s="7">
        <v>96</v>
      </c>
      <c r="C44" s="7">
        <v>95</v>
      </c>
      <c r="D44" s="7">
        <v>92</v>
      </c>
      <c r="E44" s="7">
        <v>89</v>
      </c>
      <c r="F44" s="7">
        <v>87</v>
      </c>
      <c r="G44" s="7">
        <v>84</v>
      </c>
      <c r="H44" s="7">
        <v>82</v>
      </c>
      <c r="I44" s="7">
        <v>79</v>
      </c>
      <c r="J44" s="7">
        <v>77</v>
      </c>
      <c r="K44" s="7">
        <v>74</v>
      </c>
      <c r="L44" s="7">
        <v>72</v>
      </c>
      <c r="M44" s="7">
        <v>70</v>
      </c>
      <c r="N44" s="7">
        <v>68</v>
      </c>
      <c r="O44" s="7">
        <v>65</v>
      </c>
      <c r="P44" s="7">
        <v>63</v>
      </c>
      <c r="Q44" s="7">
        <v>61</v>
      </c>
      <c r="R44" s="7">
        <v>59</v>
      </c>
      <c r="S44" s="7">
        <v>57</v>
      </c>
      <c r="T44" s="7">
        <v>55</v>
      </c>
      <c r="U44" s="7">
        <v>53</v>
      </c>
      <c r="V44" s="7">
        <v>49</v>
      </c>
      <c r="W44" s="7">
        <v>45</v>
      </c>
      <c r="X44" s="7">
        <v>42</v>
      </c>
      <c r="Y44" s="7">
        <v>38</v>
      </c>
      <c r="Z44" s="7">
        <v>36</v>
      </c>
      <c r="AA44" s="7">
        <v>32</v>
      </c>
      <c r="AB44" s="7">
        <v>29</v>
      </c>
      <c r="AC44" s="7">
        <v>27</v>
      </c>
      <c r="AD44" s="7">
        <v>24</v>
      </c>
      <c r="AE44" s="7">
        <v>21</v>
      </c>
      <c r="AF44" s="7">
        <v>19</v>
      </c>
      <c r="AG44" s="7">
        <v>16</v>
      </c>
      <c r="AH44" s="7">
        <v>14</v>
      </c>
      <c r="AI44" s="7">
        <v>12</v>
      </c>
      <c r="AJ44" s="7">
        <v>9</v>
      </c>
      <c r="AK44" s="7">
        <v>7</v>
      </c>
      <c r="AL44" s="7">
        <v>6</v>
      </c>
      <c r="AM44" s="7">
        <v>3</v>
      </c>
      <c r="AN44" s="7">
        <v>1</v>
      </c>
      <c r="AO44" s="7">
        <v>0</v>
      </c>
    </row>
    <row r="45" spans="1:41">
      <c r="A45" s="52">
        <f t="shared" si="3"/>
        <v>52</v>
      </c>
      <c r="B45" s="7">
        <v>97</v>
      </c>
      <c r="C45" s="7">
        <v>95</v>
      </c>
      <c r="D45" s="7">
        <v>92</v>
      </c>
      <c r="E45" s="7">
        <v>89</v>
      </c>
      <c r="F45" s="7">
        <v>87</v>
      </c>
      <c r="G45" s="7">
        <v>84</v>
      </c>
      <c r="H45" s="7">
        <v>82</v>
      </c>
      <c r="I45" s="7">
        <v>79</v>
      </c>
      <c r="J45" s="7">
        <v>77</v>
      </c>
      <c r="K45" s="7">
        <v>75</v>
      </c>
      <c r="L45" s="7">
        <v>73</v>
      </c>
      <c r="M45" s="7">
        <v>70</v>
      </c>
      <c r="N45" s="7">
        <v>68</v>
      </c>
      <c r="O45" s="7">
        <v>66</v>
      </c>
      <c r="P45" s="7">
        <v>64</v>
      </c>
      <c r="Q45" s="7">
        <v>62</v>
      </c>
      <c r="R45" s="7">
        <v>60</v>
      </c>
      <c r="S45" s="7">
        <v>58</v>
      </c>
      <c r="T45" s="7">
        <v>56</v>
      </c>
      <c r="U45" s="7">
        <v>54</v>
      </c>
      <c r="V45" s="7">
        <v>50</v>
      </c>
      <c r="W45" s="7">
        <v>47</v>
      </c>
      <c r="X45" s="7">
        <v>43</v>
      </c>
      <c r="Y45" s="7">
        <v>40</v>
      </c>
      <c r="Z45" s="7">
        <v>37</v>
      </c>
      <c r="AA45" s="7">
        <v>34</v>
      </c>
      <c r="AB45" s="7">
        <v>31</v>
      </c>
      <c r="AC45" s="7">
        <v>28</v>
      </c>
      <c r="AD45" s="7">
        <v>26</v>
      </c>
      <c r="AE45" s="7">
        <v>23</v>
      </c>
      <c r="AF45" s="7">
        <v>21</v>
      </c>
      <c r="AG45" s="7">
        <v>18</v>
      </c>
      <c r="AH45" s="7">
        <v>16</v>
      </c>
      <c r="AI45" s="7">
        <v>14</v>
      </c>
      <c r="AJ45" s="7">
        <v>11</v>
      </c>
      <c r="AK45" s="7">
        <v>9</v>
      </c>
      <c r="AL45" s="7">
        <v>8</v>
      </c>
      <c r="AM45" s="7">
        <v>5</v>
      </c>
      <c r="AN45" s="7">
        <v>3</v>
      </c>
      <c r="AO45" s="7">
        <v>1</v>
      </c>
    </row>
    <row r="46" spans="1:41">
      <c r="A46" s="52">
        <f t="shared" si="3"/>
        <v>54</v>
      </c>
      <c r="B46" s="7">
        <v>97</v>
      </c>
      <c r="C46" s="7">
        <v>95</v>
      </c>
      <c r="D46" s="7">
        <v>93</v>
      </c>
      <c r="E46" s="7">
        <v>90</v>
      </c>
      <c r="F46" s="7">
        <v>87</v>
      </c>
      <c r="G46" s="7">
        <v>85</v>
      </c>
      <c r="H46" s="7">
        <v>83</v>
      </c>
      <c r="I46" s="7">
        <v>80</v>
      </c>
      <c r="J46" s="7">
        <v>78</v>
      </c>
      <c r="K46" s="7">
        <v>75</v>
      </c>
      <c r="L46" s="7">
        <v>73</v>
      </c>
      <c r="M46" s="7">
        <v>71</v>
      </c>
      <c r="N46" s="7">
        <v>69</v>
      </c>
      <c r="O46" s="7">
        <v>67</v>
      </c>
      <c r="P46" s="7">
        <v>65</v>
      </c>
      <c r="Q46" s="7">
        <v>63</v>
      </c>
      <c r="R46" s="7">
        <v>61</v>
      </c>
      <c r="S46" s="7">
        <v>59</v>
      </c>
      <c r="T46" s="7">
        <v>57</v>
      </c>
      <c r="U46" s="7">
        <v>55</v>
      </c>
      <c r="V46" s="7">
        <v>51</v>
      </c>
      <c r="W46" s="7">
        <v>48</v>
      </c>
      <c r="X46" s="7">
        <v>44</v>
      </c>
      <c r="Y46" s="7">
        <v>41</v>
      </c>
      <c r="Z46" s="7">
        <v>38</v>
      </c>
      <c r="AA46" s="7">
        <v>35</v>
      </c>
      <c r="AB46" s="7">
        <v>32</v>
      </c>
      <c r="AC46" s="7">
        <v>30</v>
      </c>
      <c r="AD46" s="7">
        <v>27</v>
      </c>
      <c r="AE46" s="7">
        <v>25</v>
      </c>
      <c r="AF46" s="7">
        <v>2</v>
      </c>
      <c r="AG46" s="7">
        <v>20</v>
      </c>
      <c r="AH46" s="7">
        <v>18</v>
      </c>
      <c r="AI46" s="7">
        <v>15</v>
      </c>
      <c r="AJ46" s="7">
        <v>13</v>
      </c>
      <c r="AK46" s="7">
        <v>11</v>
      </c>
      <c r="AL46" s="7">
        <v>10</v>
      </c>
      <c r="AM46" s="7">
        <v>7</v>
      </c>
      <c r="AN46" s="7">
        <v>5</v>
      </c>
      <c r="AO46" s="7">
        <v>3</v>
      </c>
    </row>
    <row r="47" spans="1:41">
      <c r="A47" s="52">
        <f t="shared" si="3"/>
        <v>56</v>
      </c>
      <c r="B47" s="7">
        <v>97</v>
      </c>
      <c r="C47" s="7">
        <v>95</v>
      </c>
      <c r="D47" s="7">
        <v>93</v>
      </c>
      <c r="E47" s="7">
        <v>90</v>
      </c>
      <c r="F47" s="7">
        <v>87</v>
      </c>
      <c r="G47" s="7">
        <v>85</v>
      </c>
      <c r="H47" s="7">
        <v>83</v>
      </c>
      <c r="I47" s="7">
        <v>80</v>
      </c>
      <c r="J47" s="7">
        <v>78</v>
      </c>
      <c r="K47" s="7">
        <v>76</v>
      </c>
      <c r="L47" s="7">
        <v>74</v>
      </c>
      <c r="M47" s="7">
        <v>71</v>
      </c>
      <c r="N47" s="7">
        <v>69</v>
      </c>
      <c r="O47" s="7">
        <v>67</v>
      </c>
      <c r="P47" s="7">
        <v>66</v>
      </c>
      <c r="Q47" s="7">
        <v>64</v>
      </c>
      <c r="R47" s="7">
        <v>62</v>
      </c>
      <c r="S47" s="7">
        <v>60</v>
      </c>
      <c r="T47" s="7">
        <v>58</v>
      </c>
      <c r="U47" s="7">
        <v>56</v>
      </c>
      <c r="V47" s="7">
        <v>52</v>
      </c>
      <c r="W47" s="7">
        <v>49</v>
      </c>
      <c r="X47" s="7">
        <v>45</v>
      </c>
      <c r="Y47" s="7">
        <v>42</v>
      </c>
      <c r="Z47" s="7">
        <v>39</v>
      </c>
      <c r="AA47" s="7">
        <v>37</v>
      </c>
      <c r="AB47" s="7">
        <v>34</v>
      </c>
      <c r="AC47" s="7">
        <v>32</v>
      </c>
      <c r="AD47" s="7">
        <v>29</v>
      </c>
      <c r="AE47" s="7">
        <v>27</v>
      </c>
      <c r="AF47" s="7">
        <v>24</v>
      </c>
      <c r="AG47" s="7">
        <v>21</v>
      </c>
      <c r="AH47" s="7">
        <v>19</v>
      </c>
      <c r="AI47" s="7">
        <v>17</v>
      </c>
      <c r="AJ47" s="7">
        <v>15</v>
      </c>
      <c r="AK47" s="7">
        <v>13</v>
      </c>
      <c r="AL47" s="7">
        <v>11</v>
      </c>
      <c r="AM47" s="7">
        <v>9</v>
      </c>
      <c r="AN47" s="7">
        <v>7</v>
      </c>
      <c r="AO47" s="7">
        <v>5</v>
      </c>
    </row>
    <row r="48" spans="1:41">
      <c r="A48" s="52">
        <f t="shared" si="3"/>
        <v>58</v>
      </c>
      <c r="B48" s="7">
        <v>97</v>
      </c>
      <c r="C48" s="7">
        <v>95</v>
      </c>
      <c r="D48" s="7">
        <v>93</v>
      </c>
      <c r="E48" s="7">
        <v>90</v>
      </c>
      <c r="F48" s="7">
        <v>87</v>
      </c>
      <c r="G48" s="7">
        <v>85</v>
      </c>
      <c r="H48" s="7">
        <v>83</v>
      </c>
      <c r="I48" s="7">
        <v>81</v>
      </c>
      <c r="J48" s="7">
        <v>79</v>
      </c>
      <c r="K48" s="7">
        <v>76</v>
      </c>
      <c r="L48" s="7">
        <v>74</v>
      </c>
      <c r="M48" s="7">
        <v>72</v>
      </c>
      <c r="N48" s="7">
        <v>70</v>
      </c>
      <c r="O48" s="7">
        <v>68</v>
      </c>
      <c r="P48" s="7">
        <v>66</v>
      </c>
      <c r="Q48" s="7">
        <v>64</v>
      </c>
      <c r="R48" s="7">
        <v>63</v>
      </c>
      <c r="S48" s="7">
        <v>61</v>
      </c>
      <c r="T48" s="7">
        <v>59</v>
      </c>
      <c r="U48" s="7">
        <v>57</v>
      </c>
      <c r="V48" s="7">
        <v>53</v>
      </c>
      <c r="W48" s="7">
        <v>50</v>
      </c>
      <c r="X48" s="7">
        <v>47</v>
      </c>
      <c r="Y48" s="7">
        <v>43</v>
      </c>
      <c r="Z48" s="7">
        <v>40</v>
      </c>
      <c r="AA48" s="7">
        <v>38</v>
      </c>
      <c r="AB48" s="7">
        <v>35</v>
      </c>
      <c r="AC48" s="7">
        <v>33</v>
      </c>
      <c r="AD48" s="7">
        <v>30</v>
      </c>
      <c r="AE48" s="7">
        <v>28</v>
      </c>
      <c r="AF48" s="7">
        <v>25</v>
      </c>
      <c r="AG48" s="7">
        <v>23</v>
      </c>
      <c r="AH48" s="7">
        <v>21</v>
      </c>
      <c r="AI48" s="7">
        <v>19</v>
      </c>
      <c r="AJ48" s="7">
        <v>17</v>
      </c>
      <c r="AK48" s="7">
        <v>15</v>
      </c>
      <c r="AL48" s="7">
        <v>13</v>
      </c>
      <c r="AM48" s="7">
        <v>11</v>
      </c>
      <c r="AN48" s="7">
        <v>9</v>
      </c>
      <c r="AO48" s="7">
        <v>7</v>
      </c>
    </row>
    <row r="49" spans="1:41">
      <c r="A49" s="52">
        <f t="shared" si="3"/>
        <v>60</v>
      </c>
      <c r="B49" s="7">
        <v>98</v>
      </c>
      <c r="C49" s="7">
        <v>96</v>
      </c>
      <c r="D49" s="7">
        <v>93</v>
      </c>
      <c r="E49" s="7">
        <v>90</v>
      </c>
      <c r="F49" s="7">
        <v>87</v>
      </c>
      <c r="G49" s="7">
        <v>85</v>
      </c>
      <c r="H49" s="7">
        <v>83</v>
      </c>
      <c r="I49" s="7">
        <v>81</v>
      </c>
      <c r="J49" s="7">
        <v>79</v>
      </c>
      <c r="K49" s="7">
        <v>77</v>
      </c>
      <c r="L49" s="7">
        <v>75</v>
      </c>
      <c r="M49" s="7">
        <v>72</v>
      </c>
      <c r="N49" s="7">
        <v>70</v>
      </c>
      <c r="O49" s="7">
        <v>68</v>
      </c>
      <c r="P49" s="7">
        <v>67</v>
      </c>
      <c r="Q49" s="7">
        <v>62</v>
      </c>
      <c r="R49" s="7">
        <v>64</v>
      </c>
      <c r="S49" s="7">
        <v>62</v>
      </c>
      <c r="T49" s="7">
        <v>60</v>
      </c>
      <c r="U49" s="7">
        <v>57</v>
      </c>
      <c r="V49" s="7">
        <v>54</v>
      </c>
      <c r="W49" s="7">
        <v>51</v>
      </c>
      <c r="X49" s="7">
        <v>48</v>
      </c>
      <c r="Y49" s="7">
        <v>43</v>
      </c>
      <c r="Z49" s="7">
        <v>42</v>
      </c>
      <c r="AA49" s="7">
        <v>39</v>
      </c>
      <c r="AB49" s="7">
        <v>36</v>
      </c>
      <c r="AC49" s="7">
        <v>34</v>
      </c>
      <c r="AD49" s="7">
        <v>32</v>
      </c>
      <c r="AE49" s="7">
        <v>29</v>
      </c>
      <c r="AF49" s="7">
        <v>27</v>
      </c>
      <c r="AG49" s="7">
        <v>25</v>
      </c>
      <c r="AH49" s="7">
        <v>23</v>
      </c>
      <c r="AI49" s="7">
        <v>20</v>
      </c>
      <c r="AJ49" s="7">
        <v>18</v>
      </c>
      <c r="AK49" s="7">
        <v>16</v>
      </c>
      <c r="AL49" s="7">
        <v>15</v>
      </c>
      <c r="AM49" s="7">
        <v>13</v>
      </c>
      <c r="AN49" s="7">
        <v>11</v>
      </c>
      <c r="AO49" s="7">
        <v>9</v>
      </c>
    </row>
  </sheetData>
  <mergeCells count="1">
    <mergeCell ref="B1:AO1"/>
  </mergeCells>
  <pageMargins left="0.7" right="0.7" top="0.75" bottom="0.75" header="0.51180555555555496" footer="0.51180555555555496"/>
  <pageSetup paperSize="0" scale="0" firstPageNumber="0" orientation="portrait" usePrinterDefaults="0" horizontalDpi="0" verticalDpi="0" copie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G373"/>
  <sheetViews>
    <sheetView topLeftCell="B1" zoomScaleNormal="100" workbookViewId="0">
      <selection activeCell="E8" sqref="E8"/>
    </sheetView>
  </sheetViews>
  <sheetFormatPr defaultColWidth="9.140625" defaultRowHeight="14.45"/>
  <cols>
    <col min="1" max="1" width="13.42578125" style="1"/>
    <col min="2" max="2" width="13.140625"/>
    <col min="3" max="3" width="11.42578125"/>
    <col min="4" max="4" width="13.140625"/>
    <col min="5" max="5" width="10.42578125"/>
    <col min="6" max="6" width="11.42578125"/>
    <col min="7" max="7" width="16.42578125"/>
    <col min="8" max="1025" width="11.42578125"/>
  </cols>
  <sheetData>
    <row r="1" spans="1:7" ht="15" customHeight="1">
      <c r="A1"/>
      <c r="C1" s="146" t="s">
        <v>456</v>
      </c>
      <c r="D1" s="146"/>
      <c r="E1" s="53"/>
      <c r="F1" s="147" t="s">
        <v>457</v>
      </c>
      <c r="G1" s="147"/>
    </row>
    <row r="2" spans="1:7" ht="15" customHeight="1">
      <c r="A2" s="148" t="s">
        <v>1</v>
      </c>
      <c r="B2" s="146" t="s">
        <v>5</v>
      </c>
      <c r="C2" s="146"/>
      <c r="D2" s="146"/>
      <c r="E2" s="54"/>
      <c r="F2" s="147"/>
      <c r="G2" s="147"/>
    </row>
    <row r="3" spans="1:7">
      <c r="A3" s="148"/>
      <c r="B3" s="146"/>
      <c r="C3" s="55" t="s">
        <v>458</v>
      </c>
      <c r="D3" s="56" t="s">
        <v>459</v>
      </c>
      <c r="E3" s="56" t="s">
        <v>460</v>
      </c>
      <c r="F3" s="56" t="s">
        <v>458</v>
      </c>
      <c r="G3" s="56" t="s">
        <v>461</v>
      </c>
    </row>
    <row r="4" spans="1:7">
      <c r="A4" s="17">
        <v>42406</v>
      </c>
      <c r="B4" s="7">
        <f>datos!S4</f>
        <v>0</v>
      </c>
      <c r="C4" s="57" t="s">
        <v>462</v>
      </c>
      <c r="D4" s="7"/>
      <c r="E4" s="7"/>
      <c r="F4" s="7" t="s">
        <v>462</v>
      </c>
      <c r="G4" s="7">
        <v>80.8</v>
      </c>
    </row>
    <row r="5" spans="1:7">
      <c r="A5" s="17">
        <v>42407</v>
      </c>
      <c r="B5" s="7">
        <f>datos!S5</f>
        <v>2</v>
      </c>
      <c r="C5" s="57" t="s">
        <v>463</v>
      </c>
      <c r="D5" s="58">
        <f>SUM(B4:B26)</f>
        <v>69</v>
      </c>
      <c r="E5" s="58">
        <f>STDEVA(B4:B26)</f>
        <v>2.0670576365276494</v>
      </c>
      <c r="F5" s="7" t="s">
        <v>463</v>
      </c>
      <c r="G5" s="7">
        <v>108.8</v>
      </c>
    </row>
    <row r="6" spans="1:7">
      <c r="A6" s="17">
        <v>42408</v>
      </c>
      <c r="B6" s="7">
        <f>datos!S6</f>
        <v>2</v>
      </c>
      <c r="C6" s="57" t="s">
        <v>464</v>
      </c>
      <c r="D6" s="58">
        <f>SUM(B27:B55)</f>
        <v>174</v>
      </c>
      <c r="E6" s="58">
        <f>STDEVA(B27:B55)</f>
        <v>2.5495097567963922</v>
      </c>
      <c r="F6" s="7" t="s">
        <v>464</v>
      </c>
      <c r="G6" s="7">
        <v>181.8</v>
      </c>
    </row>
    <row r="7" spans="1:7">
      <c r="A7" s="17">
        <v>42409</v>
      </c>
      <c r="B7" s="7">
        <f>datos!S7</f>
        <v>0</v>
      </c>
      <c r="C7" s="57" t="s">
        <v>465</v>
      </c>
      <c r="D7" s="58">
        <f>SUM(B56:B79)</f>
        <v>193.50799999999998</v>
      </c>
      <c r="E7" s="58">
        <f>STDEVA(B56:B79)</f>
        <v>5.0086979968040035</v>
      </c>
      <c r="F7" s="7" t="s">
        <v>465</v>
      </c>
      <c r="G7" s="7">
        <v>238.5</v>
      </c>
    </row>
    <row r="8" spans="1:7">
      <c r="A8" s="17">
        <v>42410</v>
      </c>
      <c r="B8" s="7">
        <f>datos!S8</f>
        <v>3</v>
      </c>
      <c r="C8" s="57" t="s">
        <v>466</v>
      </c>
      <c r="D8" s="58">
        <f>SUM(B80:B92)</f>
        <v>170.04519999999999</v>
      </c>
      <c r="E8" s="58">
        <f>STDEVA(B80:B92)</f>
        <v>9.5006591883581066</v>
      </c>
      <c r="F8" s="7" t="s">
        <v>466</v>
      </c>
      <c r="G8" s="7">
        <v>296.2</v>
      </c>
    </row>
    <row r="9" spans="1:7">
      <c r="A9" s="17">
        <v>42411</v>
      </c>
      <c r="B9" s="7">
        <f>datos!S9</f>
        <v>2</v>
      </c>
      <c r="C9" s="57" t="s">
        <v>467</v>
      </c>
      <c r="D9" s="58">
        <f>SUM(B93:B114)</f>
        <v>297.02080000000001</v>
      </c>
      <c r="E9" s="58">
        <f>STDEVA(B93:B114)</f>
        <v>8.9875425407948644</v>
      </c>
      <c r="F9" s="7" t="s">
        <v>467</v>
      </c>
      <c r="G9" s="7">
        <v>312.5</v>
      </c>
    </row>
    <row r="10" spans="1:7">
      <c r="A10" s="17">
        <v>42412</v>
      </c>
      <c r="B10" s="7">
        <f>datos!S10</f>
        <v>2</v>
      </c>
      <c r="C10" s="57" t="s">
        <v>468</v>
      </c>
      <c r="D10" s="58">
        <f>SUM(B115:B135)</f>
        <v>282.33599999999996</v>
      </c>
      <c r="E10" s="58">
        <f>STDEVA(B115:B135)</f>
        <v>8.4277369950149073</v>
      </c>
      <c r="F10" s="7" t="s">
        <v>468</v>
      </c>
      <c r="G10" s="7">
        <v>273.2</v>
      </c>
    </row>
    <row r="11" spans="1:7">
      <c r="A11" s="17">
        <v>42413</v>
      </c>
      <c r="B11" s="7">
        <f>datos!S11</f>
        <v>2</v>
      </c>
      <c r="C11" s="57" t="s">
        <v>469</v>
      </c>
      <c r="D11" s="58">
        <f>SUM(B136:B160)</f>
        <v>325.36840000000001</v>
      </c>
      <c r="E11" s="58">
        <f>STDEVA(B136:B160)</f>
        <v>10.347892149727883</v>
      </c>
      <c r="F11" s="7" t="s">
        <v>469</v>
      </c>
      <c r="G11" s="7">
        <v>235.3</v>
      </c>
    </row>
    <row r="12" spans="1:7">
      <c r="A12" s="17">
        <v>42414</v>
      </c>
      <c r="B12" s="7">
        <f>datos!S12</f>
        <v>1</v>
      </c>
      <c r="C12" s="57" t="s">
        <v>470</v>
      </c>
      <c r="D12" s="58">
        <f>SUM(B161:B190)</f>
        <v>173.67400000000004</v>
      </c>
      <c r="E12" s="58">
        <f>STDEVA(B161:B190)</f>
        <v>1.6335142301889705</v>
      </c>
      <c r="F12" s="7" t="s">
        <v>470</v>
      </c>
      <c r="G12" s="7">
        <v>12</v>
      </c>
    </row>
    <row r="13" spans="1:7">
      <c r="A13" s="17">
        <v>42415</v>
      </c>
      <c r="B13" s="7">
        <f>datos!S13</f>
        <v>4</v>
      </c>
      <c r="C13" s="57" t="s">
        <v>471</v>
      </c>
      <c r="D13" s="58">
        <f>SUM(B191:B221)</f>
        <v>131</v>
      </c>
      <c r="E13" s="58">
        <f>STDEVA(B191:B221)</f>
        <v>1.5684318584572472</v>
      </c>
      <c r="F13" s="7" t="s">
        <v>471</v>
      </c>
      <c r="G13" s="7">
        <v>14.6</v>
      </c>
    </row>
    <row r="14" spans="1:7">
      <c r="A14" s="17">
        <v>42416</v>
      </c>
      <c r="B14" s="7">
        <f>datos!S14</f>
        <v>3</v>
      </c>
      <c r="C14" s="57" t="s">
        <v>472</v>
      </c>
      <c r="D14" s="58">
        <f>SUM(B222:B251)</f>
        <v>127.988</v>
      </c>
      <c r="E14" s="58">
        <f>STDEVA(B222:B251)</f>
        <v>11.773338520098358</v>
      </c>
      <c r="F14" s="7" t="s">
        <v>472</v>
      </c>
      <c r="G14" s="7">
        <v>84.6</v>
      </c>
    </row>
    <row r="15" spans="1:7">
      <c r="A15" s="17">
        <v>42417</v>
      </c>
      <c r="B15" s="7">
        <f>datos!S15</f>
        <v>0</v>
      </c>
      <c r="C15" s="57" t="s">
        <v>473</v>
      </c>
      <c r="D15" s="58">
        <f>SUM(B252:B282)</f>
        <v>45.733999999999995</v>
      </c>
      <c r="E15" s="58"/>
      <c r="F15" s="7" t="s">
        <v>473</v>
      </c>
      <c r="G15" s="7">
        <v>71.7</v>
      </c>
    </row>
    <row r="16" spans="1:7">
      <c r="A16" s="17">
        <v>42418</v>
      </c>
      <c r="B16" s="7">
        <f>datos!S16</f>
        <v>5</v>
      </c>
      <c r="E16" s="59">
        <f>AVERAGE(E4:E15)</f>
        <v>6.1864380872768381</v>
      </c>
    </row>
    <row r="17" spans="1:2">
      <c r="A17" s="17">
        <v>42419</v>
      </c>
      <c r="B17" s="7">
        <f>datos!S17</f>
        <v>6</v>
      </c>
    </row>
    <row r="18" spans="1:2">
      <c r="A18" s="17">
        <v>42420</v>
      </c>
      <c r="B18" s="7">
        <f>datos!S18</f>
        <v>4</v>
      </c>
    </row>
    <row r="19" spans="1:2">
      <c r="A19" s="17">
        <v>42422</v>
      </c>
      <c r="B19" s="7">
        <f>datos!S19</f>
        <v>8</v>
      </c>
    </row>
    <row r="20" spans="1:2">
      <c r="A20" s="17">
        <v>42423</v>
      </c>
      <c r="B20" s="7">
        <f>datos!S20</f>
        <v>6</v>
      </c>
    </row>
    <row r="21" spans="1:2">
      <c r="A21" s="17">
        <v>42424</v>
      </c>
      <c r="B21" s="7">
        <f>datos!S21</f>
        <v>3</v>
      </c>
    </row>
    <row r="22" spans="1:2">
      <c r="A22" s="17">
        <v>42425</v>
      </c>
      <c r="B22" s="7">
        <f>datos!S22</f>
        <v>5</v>
      </c>
    </row>
    <row r="23" spans="1:2">
      <c r="A23" s="17">
        <v>42426</v>
      </c>
      <c r="B23" s="7">
        <f>datos!S23</f>
        <v>1</v>
      </c>
    </row>
    <row r="24" spans="1:2">
      <c r="A24" s="17">
        <v>42427</v>
      </c>
      <c r="B24" s="7">
        <f>datos!S24</f>
        <v>3</v>
      </c>
    </row>
    <row r="25" spans="1:2">
      <c r="A25" s="17">
        <v>42428</v>
      </c>
      <c r="B25" s="7">
        <f>datos!S25</f>
        <v>4</v>
      </c>
    </row>
    <row r="26" spans="1:2">
      <c r="A26" s="17">
        <v>42429</v>
      </c>
      <c r="B26" s="7">
        <f>datos!S26</f>
        <v>3</v>
      </c>
    </row>
    <row r="27" spans="1:2">
      <c r="A27" s="17">
        <v>42430</v>
      </c>
      <c r="B27" s="7">
        <f>datos!S27</f>
        <v>5</v>
      </c>
    </row>
    <row r="28" spans="1:2">
      <c r="A28" s="17">
        <v>42431</v>
      </c>
      <c r="B28" s="7">
        <f>datos!S28</f>
        <v>5</v>
      </c>
    </row>
    <row r="29" spans="1:2">
      <c r="A29" s="17">
        <v>42432</v>
      </c>
      <c r="B29" s="7">
        <f>datos!S29</f>
        <v>9</v>
      </c>
    </row>
    <row r="30" spans="1:2">
      <c r="A30" s="17">
        <v>42433</v>
      </c>
      <c r="B30" s="7">
        <f>datos!S30</f>
        <v>2</v>
      </c>
    </row>
    <row r="31" spans="1:2">
      <c r="A31" s="17">
        <v>42434</v>
      </c>
      <c r="B31" s="7">
        <f>datos!S31</f>
        <v>5</v>
      </c>
    </row>
    <row r="32" spans="1:2">
      <c r="A32" s="17">
        <v>42435</v>
      </c>
      <c r="B32" s="7">
        <f>datos!S32</f>
        <v>4</v>
      </c>
    </row>
    <row r="33" spans="1:2">
      <c r="A33" s="17">
        <v>42436</v>
      </c>
      <c r="B33" s="7">
        <f>datos!S33</f>
        <v>7</v>
      </c>
    </row>
    <row r="34" spans="1:2">
      <c r="A34" s="17">
        <v>42437</v>
      </c>
      <c r="B34" s="7">
        <f>datos!S34</f>
        <v>6</v>
      </c>
    </row>
    <row r="35" spans="1:2">
      <c r="A35" s="17">
        <v>42438</v>
      </c>
      <c r="B35" s="7">
        <f>datos!S35</f>
        <v>2</v>
      </c>
    </row>
    <row r="36" spans="1:2">
      <c r="A36" s="17">
        <v>42439</v>
      </c>
      <c r="B36" s="7">
        <f>datos!S36</f>
        <v>4</v>
      </c>
    </row>
    <row r="37" spans="1:2">
      <c r="A37" s="17">
        <v>42440</v>
      </c>
      <c r="B37" s="7">
        <f>datos!S37</f>
        <v>4</v>
      </c>
    </row>
    <row r="38" spans="1:2">
      <c r="A38" s="17">
        <v>42441</v>
      </c>
      <c r="B38" s="7">
        <f>datos!S38</f>
        <v>4</v>
      </c>
    </row>
    <row r="39" spans="1:2">
      <c r="A39" s="17">
        <v>42442</v>
      </c>
      <c r="B39" s="7">
        <f>datos!S39</f>
        <v>7</v>
      </c>
    </row>
    <row r="40" spans="1:2">
      <c r="A40" s="17">
        <v>42443</v>
      </c>
      <c r="B40" s="7">
        <f>datos!S40</f>
        <v>6</v>
      </c>
    </row>
    <row r="41" spans="1:2">
      <c r="A41" s="17">
        <v>42444</v>
      </c>
      <c r="B41" s="7">
        <f>datos!S41</f>
        <v>8</v>
      </c>
    </row>
    <row r="42" spans="1:2">
      <c r="A42" s="17">
        <v>42445</v>
      </c>
      <c r="B42" s="7">
        <f>datos!S42</f>
        <v>5</v>
      </c>
    </row>
    <row r="43" spans="1:2">
      <c r="A43" s="17">
        <v>42446</v>
      </c>
      <c r="B43" s="7">
        <f>datos!S43</f>
        <v>8</v>
      </c>
    </row>
    <row r="44" spans="1:2">
      <c r="A44" s="17">
        <v>42447</v>
      </c>
      <c r="B44" s="7">
        <f>datos!S44</f>
        <v>6</v>
      </c>
    </row>
    <row r="45" spans="1:2">
      <c r="A45" s="17">
        <v>42450</v>
      </c>
      <c r="B45" s="7">
        <f>datos!S45</f>
        <v>8</v>
      </c>
    </row>
    <row r="46" spans="1:2">
      <c r="A46" s="17">
        <v>42451</v>
      </c>
      <c r="B46" s="7">
        <f>datos!S46</f>
        <v>5</v>
      </c>
    </row>
    <row r="47" spans="1:2">
      <c r="A47" s="17">
        <v>42452</v>
      </c>
      <c r="B47" s="7">
        <f>datos!S47</f>
        <v>10</v>
      </c>
    </row>
    <row r="48" spans="1:2">
      <c r="A48" s="17">
        <v>42453</v>
      </c>
      <c r="B48" s="7">
        <f>datos!S48</f>
        <v>0</v>
      </c>
    </row>
    <row r="49" spans="1:2">
      <c r="A49" s="17">
        <v>42454</v>
      </c>
      <c r="B49" s="7">
        <f>datos!S49</f>
        <v>10</v>
      </c>
    </row>
    <row r="50" spans="1:2">
      <c r="A50" s="17">
        <v>42455</v>
      </c>
      <c r="B50" s="7">
        <f>datos!S50</f>
        <v>5</v>
      </c>
    </row>
    <row r="51" spans="1:2">
      <c r="A51" s="17">
        <v>42456</v>
      </c>
      <c r="B51" s="7">
        <f>datos!S51</f>
        <v>10</v>
      </c>
    </row>
    <row r="52" spans="1:2">
      <c r="A52" s="17">
        <v>42457</v>
      </c>
      <c r="B52" s="7">
        <f>datos!S52</f>
        <v>8</v>
      </c>
    </row>
    <row r="53" spans="1:2">
      <c r="A53" s="17">
        <v>42458</v>
      </c>
      <c r="B53" s="7">
        <f>datos!S53</f>
        <v>6</v>
      </c>
    </row>
    <row r="54" spans="1:2">
      <c r="A54" s="17">
        <v>42459</v>
      </c>
      <c r="B54" s="7">
        <f>datos!S54</f>
        <v>10</v>
      </c>
    </row>
    <row r="55" spans="1:2">
      <c r="A55" s="17">
        <v>42460</v>
      </c>
      <c r="B55" s="7">
        <f>datos!S55</f>
        <v>5</v>
      </c>
    </row>
    <row r="56" spans="1:2">
      <c r="A56" s="17">
        <v>42461</v>
      </c>
      <c r="B56" s="7">
        <f>datos!S56</f>
        <v>7</v>
      </c>
    </row>
    <row r="57" spans="1:2">
      <c r="A57" s="17">
        <v>42462</v>
      </c>
      <c r="B57" s="7">
        <f>datos!S57</f>
        <v>3</v>
      </c>
    </row>
    <row r="58" spans="1:2">
      <c r="A58" s="17">
        <v>42463</v>
      </c>
      <c r="B58" s="7">
        <f>datos!S58</f>
        <v>6</v>
      </c>
    </row>
    <row r="59" spans="1:2">
      <c r="A59" s="17">
        <v>42465</v>
      </c>
      <c r="B59" s="7">
        <f>datos!S59</f>
        <v>9</v>
      </c>
    </row>
    <row r="60" spans="1:2">
      <c r="A60" s="17">
        <v>42467</v>
      </c>
      <c r="B60" s="7">
        <f>datos!S60</f>
        <v>7</v>
      </c>
    </row>
    <row r="61" spans="1:2">
      <c r="A61" s="17">
        <v>42468</v>
      </c>
      <c r="B61" s="7">
        <f>datos!S61</f>
        <v>7.2539999999999996</v>
      </c>
    </row>
    <row r="62" spans="1:2">
      <c r="A62" s="17">
        <v>42469</v>
      </c>
      <c r="B62" s="7">
        <f>datos!S62</f>
        <v>5.2539999999999996</v>
      </c>
    </row>
    <row r="63" spans="1:2">
      <c r="A63" s="17">
        <v>42471</v>
      </c>
      <c r="B63" s="7">
        <f>datos!S63</f>
        <v>17</v>
      </c>
    </row>
    <row r="64" spans="1:2">
      <c r="A64" s="17">
        <v>42472</v>
      </c>
      <c r="B64" s="7">
        <f>datos!S64</f>
        <v>0</v>
      </c>
    </row>
    <row r="65" spans="1:2">
      <c r="A65" s="17">
        <v>42473</v>
      </c>
      <c r="B65" s="7">
        <f>datos!S65</f>
        <v>0</v>
      </c>
    </row>
    <row r="66" spans="1:2">
      <c r="A66" s="17">
        <v>42474</v>
      </c>
      <c r="B66" s="7">
        <f>datos!S66</f>
        <v>5</v>
      </c>
    </row>
    <row r="67" spans="1:2">
      <c r="A67" s="17">
        <v>42476</v>
      </c>
      <c r="B67" s="7">
        <f>datos!S67</f>
        <v>22</v>
      </c>
    </row>
    <row r="68" spans="1:2">
      <c r="A68" s="17">
        <v>42478</v>
      </c>
      <c r="B68" s="7">
        <f>datos!S68</f>
        <v>14</v>
      </c>
    </row>
    <row r="69" spans="1:2">
      <c r="A69" s="17">
        <v>42479</v>
      </c>
      <c r="B69" s="7">
        <f>datos!S69</f>
        <v>7</v>
      </c>
    </row>
    <row r="70" spans="1:2">
      <c r="A70" s="17">
        <v>42480</v>
      </c>
      <c r="B70" s="7">
        <f>datos!S70</f>
        <v>2</v>
      </c>
    </row>
    <row r="71" spans="1:2">
      <c r="A71" s="17">
        <v>42481</v>
      </c>
      <c r="B71" s="7">
        <f>datos!S71</f>
        <v>9</v>
      </c>
    </row>
    <row r="72" spans="1:2">
      <c r="A72" s="17">
        <v>42482</v>
      </c>
      <c r="B72" s="7">
        <f>datos!S72</f>
        <v>7</v>
      </c>
    </row>
    <row r="73" spans="1:2">
      <c r="A73" s="17">
        <v>42483</v>
      </c>
      <c r="B73" s="7">
        <f>datos!S73</f>
        <v>9</v>
      </c>
    </row>
    <row r="74" spans="1:2">
      <c r="A74" s="17">
        <v>42484</v>
      </c>
      <c r="B74" s="7">
        <f>datos!S74</f>
        <v>9</v>
      </c>
    </row>
    <row r="75" spans="1:2">
      <c r="A75" s="17">
        <v>42486</v>
      </c>
      <c r="B75" s="7">
        <f>datos!S75</f>
        <v>12</v>
      </c>
    </row>
    <row r="76" spans="1:2">
      <c r="A76" s="17">
        <v>42487</v>
      </c>
      <c r="B76" s="7">
        <f>datos!S76</f>
        <v>9</v>
      </c>
    </row>
    <row r="77" spans="1:2">
      <c r="A77" s="17">
        <v>42488</v>
      </c>
      <c r="B77" s="7">
        <f>datos!S77</f>
        <v>6</v>
      </c>
    </row>
    <row r="78" spans="1:2">
      <c r="A78" s="17">
        <v>42489</v>
      </c>
      <c r="B78" s="7">
        <f>datos!S78</f>
        <v>13</v>
      </c>
    </row>
    <row r="79" spans="1:2">
      <c r="A79" s="17">
        <v>42490</v>
      </c>
      <c r="B79" s="7">
        <f>datos!S79</f>
        <v>8</v>
      </c>
    </row>
    <row r="80" spans="1:2">
      <c r="A80" s="17">
        <v>42495</v>
      </c>
      <c r="B80" s="7">
        <f>datos!S80</f>
        <v>10</v>
      </c>
    </row>
    <row r="81" spans="1:2">
      <c r="A81" s="17">
        <v>42496</v>
      </c>
      <c r="B81" s="7">
        <f>datos!S81</f>
        <v>0</v>
      </c>
    </row>
    <row r="82" spans="1:2">
      <c r="A82" s="17">
        <v>42501</v>
      </c>
      <c r="B82" s="7">
        <f>datos!S82</f>
        <v>10</v>
      </c>
    </row>
    <row r="83" spans="1:2">
      <c r="A83" s="17">
        <v>42502</v>
      </c>
      <c r="B83" s="7">
        <f>datos!S83</f>
        <v>10</v>
      </c>
    </row>
    <row r="84" spans="1:2">
      <c r="A84" s="17">
        <v>42506</v>
      </c>
      <c r="B84" s="7">
        <f>datos!S84</f>
        <v>6</v>
      </c>
    </row>
    <row r="85" spans="1:2">
      <c r="A85" s="17">
        <v>42510</v>
      </c>
      <c r="B85" s="7">
        <f>datos!S85</f>
        <v>12</v>
      </c>
    </row>
    <row r="86" spans="1:2">
      <c r="A86" s="17">
        <v>42513</v>
      </c>
      <c r="B86" s="7">
        <f>datos!S86</f>
        <v>23</v>
      </c>
    </row>
    <row r="87" spans="1:2">
      <c r="A87" s="17">
        <v>42514</v>
      </c>
      <c r="B87" s="7">
        <f>datos!S87</f>
        <v>13</v>
      </c>
    </row>
    <row r="88" spans="1:2">
      <c r="A88" s="17">
        <v>42515</v>
      </c>
      <c r="B88" s="7">
        <f>datos!S88</f>
        <v>10</v>
      </c>
    </row>
    <row r="89" spans="1:2">
      <c r="A89" s="17">
        <v>42516</v>
      </c>
      <c r="B89" s="7">
        <f>datos!S89</f>
        <v>12</v>
      </c>
    </row>
    <row r="90" spans="1:2">
      <c r="A90" s="17">
        <v>42517</v>
      </c>
      <c r="B90" s="7">
        <f>datos!S90</f>
        <v>13</v>
      </c>
    </row>
    <row r="91" spans="1:2">
      <c r="A91" s="17">
        <v>42520</v>
      </c>
      <c r="B91" s="7">
        <f>datos!S91</f>
        <v>39.903199999999998</v>
      </c>
    </row>
    <row r="92" spans="1:2">
      <c r="A92" s="17">
        <v>42521</v>
      </c>
      <c r="B92" s="7">
        <f>datos!S92</f>
        <v>11.141999999999996</v>
      </c>
    </row>
    <row r="93" spans="1:2">
      <c r="A93" s="17">
        <v>42522</v>
      </c>
      <c r="B93" s="7">
        <f>datos!S93</f>
        <v>7</v>
      </c>
    </row>
    <row r="94" spans="1:2">
      <c r="A94" s="17">
        <v>42523</v>
      </c>
      <c r="B94" s="7">
        <f>datos!S94</f>
        <v>6.5240000000000009</v>
      </c>
    </row>
    <row r="95" spans="1:2">
      <c r="A95" s="17">
        <v>42524</v>
      </c>
      <c r="B95" s="7">
        <f>datos!S95</f>
        <v>6</v>
      </c>
    </row>
    <row r="96" spans="1:2">
      <c r="A96" s="17">
        <v>42527</v>
      </c>
      <c r="B96" s="7">
        <f>datos!S96</f>
        <v>31</v>
      </c>
    </row>
    <row r="97" spans="1:2">
      <c r="A97" s="17">
        <v>42528</v>
      </c>
      <c r="B97" s="7">
        <f>datos!S97</f>
        <v>10</v>
      </c>
    </row>
    <row r="98" spans="1:2">
      <c r="A98" s="17">
        <v>42529</v>
      </c>
      <c r="B98" s="7">
        <f>datos!S98</f>
        <v>9</v>
      </c>
    </row>
    <row r="99" spans="1:2">
      <c r="A99" s="17">
        <v>42530</v>
      </c>
      <c r="B99" s="7">
        <f>datos!S99</f>
        <v>14</v>
      </c>
    </row>
    <row r="100" spans="1:2">
      <c r="A100" s="17">
        <v>42531</v>
      </c>
      <c r="B100" s="7">
        <f>datos!S100</f>
        <v>11</v>
      </c>
    </row>
    <row r="101" spans="1:2">
      <c r="A101" s="17">
        <v>42534</v>
      </c>
      <c r="B101" s="7">
        <f>datos!S101</f>
        <v>32</v>
      </c>
    </row>
    <row r="102" spans="1:2">
      <c r="A102" s="17">
        <v>42535</v>
      </c>
      <c r="B102" s="7">
        <f>datos!S102</f>
        <v>16</v>
      </c>
    </row>
    <row r="103" spans="1:2">
      <c r="A103" s="17">
        <v>42536</v>
      </c>
      <c r="B103" s="7">
        <f>datos!S103</f>
        <v>10</v>
      </c>
    </row>
    <row r="104" spans="1:2">
      <c r="A104" s="17">
        <v>42537</v>
      </c>
      <c r="B104" s="7">
        <f>datos!S104</f>
        <v>14</v>
      </c>
    </row>
    <row r="105" spans="1:2">
      <c r="A105" s="17">
        <v>42538</v>
      </c>
      <c r="B105" s="7">
        <f>datos!S105</f>
        <v>9</v>
      </c>
    </row>
    <row r="106" spans="1:2">
      <c r="A106" s="17">
        <v>42541</v>
      </c>
      <c r="B106" s="7">
        <f>datos!S106</f>
        <v>35</v>
      </c>
    </row>
    <row r="107" spans="1:2">
      <c r="A107" s="17">
        <v>42542</v>
      </c>
      <c r="B107" s="7">
        <f>datos!S107</f>
        <v>11</v>
      </c>
    </row>
    <row r="108" spans="1:2">
      <c r="A108" s="17">
        <v>42543</v>
      </c>
      <c r="B108" s="7">
        <f>datos!S108</f>
        <v>9</v>
      </c>
    </row>
    <row r="109" spans="1:2">
      <c r="A109" s="17">
        <v>42544</v>
      </c>
      <c r="B109" s="7">
        <f>datos!S109</f>
        <v>12</v>
      </c>
    </row>
    <row r="110" spans="1:2">
      <c r="A110" s="17">
        <v>42545</v>
      </c>
      <c r="B110" s="7">
        <f>datos!S110</f>
        <v>12.064</v>
      </c>
    </row>
    <row r="111" spans="1:2">
      <c r="A111" s="17">
        <v>42548</v>
      </c>
      <c r="B111" s="7">
        <f>datos!S111</f>
        <v>24.128</v>
      </c>
    </row>
    <row r="112" spans="1:2">
      <c r="A112" s="17">
        <v>42549</v>
      </c>
      <c r="B112" s="7">
        <f>datos!S112</f>
        <v>8</v>
      </c>
    </row>
    <row r="113" spans="1:2">
      <c r="A113" s="17">
        <v>42550</v>
      </c>
      <c r="B113" s="7">
        <f>datos!S113</f>
        <v>0.30480000000000018</v>
      </c>
    </row>
    <row r="114" spans="1:2">
      <c r="A114" s="17">
        <v>42551</v>
      </c>
      <c r="B114" s="7">
        <f>datos!S114</f>
        <v>10</v>
      </c>
    </row>
    <row r="115" spans="1:2">
      <c r="A115" s="17">
        <v>42552</v>
      </c>
      <c r="B115" s="7">
        <f>datos!S115</f>
        <v>9</v>
      </c>
    </row>
    <row r="116" spans="1:2">
      <c r="A116" s="17">
        <v>42555</v>
      </c>
      <c r="B116" s="7">
        <f>datos!S116</f>
        <v>26</v>
      </c>
    </row>
    <row r="117" spans="1:2">
      <c r="A117" s="17">
        <v>42556</v>
      </c>
      <c r="B117" s="7">
        <f>datos!S117</f>
        <v>11</v>
      </c>
    </row>
    <row r="118" spans="1:2">
      <c r="A118" s="17">
        <v>42557</v>
      </c>
      <c r="B118" s="7">
        <f>datos!S118</f>
        <v>10</v>
      </c>
    </row>
    <row r="119" spans="1:2">
      <c r="A119" s="17">
        <v>42558</v>
      </c>
      <c r="B119" s="7">
        <f>datos!S119</f>
        <v>11</v>
      </c>
    </row>
    <row r="120" spans="1:2">
      <c r="A120" s="17">
        <v>42559</v>
      </c>
      <c r="B120" s="7">
        <f>datos!S120</f>
        <v>10</v>
      </c>
    </row>
    <row r="121" spans="1:2">
      <c r="A121" s="17">
        <v>42562</v>
      </c>
      <c r="B121" s="7">
        <f>datos!S121</f>
        <v>34</v>
      </c>
    </row>
    <row r="122" spans="1:2">
      <c r="A122" s="17">
        <v>42563</v>
      </c>
      <c r="B122" s="7">
        <f>datos!S122</f>
        <v>12.780000000000001</v>
      </c>
    </row>
    <row r="123" spans="1:2">
      <c r="A123" s="17">
        <v>42564</v>
      </c>
      <c r="B123" s="7">
        <f>datos!S123</f>
        <v>13</v>
      </c>
    </row>
    <row r="124" spans="1:2">
      <c r="A124" s="17">
        <v>42565</v>
      </c>
      <c r="B124" s="7">
        <f>datos!S124</f>
        <v>12</v>
      </c>
    </row>
    <row r="125" spans="1:2">
      <c r="A125" s="17">
        <v>42566</v>
      </c>
      <c r="B125" s="7">
        <f>datos!S125</f>
        <v>10</v>
      </c>
    </row>
    <row r="126" spans="1:2">
      <c r="A126" s="17">
        <v>42569</v>
      </c>
      <c r="B126" s="7">
        <f>datos!S126</f>
        <v>30</v>
      </c>
    </row>
    <row r="127" spans="1:2">
      <c r="A127" s="17">
        <v>42570</v>
      </c>
      <c r="B127" s="7">
        <f>datos!S127</f>
        <v>11</v>
      </c>
    </row>
    <row r="128" spans="1:2">
      <c r="A128" s="17">
        <v>42571</v>
      </c>
      <c r="B128" s="7">
        <f>datos!S128</f>
        <v>7</v>
      </c>
    </row>
    <row r="129" spans="1:2">
      <c r="A129" s="17">
        <v>42572</v>
      </c>
      <c r="B129" s="7">
        <f>datos!S129</f>
        <v>6</v>
      </c>
    </row>
    <row r="130" spans="1:2">
      <c r="A130" s="17">
        <v>42573</v>
      </c>
      <c r="B130" s="7">
        <f>datos!S130</f>
        <v>9</v>
      </c>
    </row>
    <row r="131" spans="1:2">
      <c r="A131" s="17">
        <v>42576</v>
      </c>
      <c r="B131" s="7">
        <f>datos!S131</f>
        <v>29</v>
      </c>
    </row>
    <row r="132" spans="1:2">
      <c r="A132" s="17">
        <v>42577</v>
      </c>
      <c r="B132" s="7">
        <f>datos!S132</f>
        <v>10</v>
      </c>
    </row>
    <row r="133" spans="1:2">
      <c r="A133" s="17">
        <v>42578</v>
      </c>
      <c r="B133" s="7">
        <f>datos!S133</f>
        <v>7.5559999999999974</v>
      </c>
    </row>
    <row r="134" spans="1:2">
      <c r="A134" s="17">
        <v>42579</v>
      </c>
      <c r="B134" s="7">
        <f>datos!S134</f>
        <v>6</v>
      </c>
    </row>
    <row r="135" spans="1:2">
      <c r="A135" s="17">
        <v>42580</v>
      </c>
      <c r="B135" s="7">
        <f>datos!S135</f>
        <v>8</v>
      </c>
    </row>
    <row r="136" spans="1:2">
      <c r="A136" s="17">
        <v>42583</v>
      </c>
      <c r="B136" s="7">
        <f>datos!S136</f>
        <v>24</v>
      </c>
    </row>
    <row r="137" spans="1:2">
      <c r="A137" s="17">
        <v>42584</v>
      </c>
      <c r="B137" s="7">
        <f>datos!S137</f>
        <v>9</v>
      </c>
    </row>
    <row r="138" spans="1:2">
      <c r="A138" s="17">
        <v>42585</v>
      </c>
      <c r="B138" s="7">
        <f>datos!S138</f>
        <v>8</v>
      </c>
    </row>
    <row r="139" spans="1:2">
      <c r="A139" s="17">
        <v>42586</v>
      </c>
      <c r="B139" s="7">
        <f>datos!S139</f>
        <v>7.5079999999999956</v>
      </c>
    </row>
    <row r="140" spans="1:2">
      <c r="A140" s="17">
        <v>42587</v>
      </c>
      <c r="B140" s="7">
        <f>datos!S140</f>
        <v>9</v>
      </c>
    </row>
    <row r="141" spans="1:2">
      <c r="A141" s="17">
        <v>42588</v>
      </c>
      <c r="B141" s="7">
        <f>datos!S141</f>
        <v>22</v>
      </c>
    </row>
    <row r="142" spans="1:2">
      <c r="A142" s="17">
        <v>42591</v>
      </c>
      <c r="B142" s="7">
        <f>datos!S142</f>
        <v>34.508000000000003</v>
      </c>
    </row>
    <row r="143" spans="1:2">
      <c r="A143" s="17">
        <v>42592</v>
      </c>
      <c r="B143" s="7">
        <f>datos!S143</f>
        <v>6</v>
      </c>
    </row>
    <row r="144" spans="1:2">
      <c r="A144" s="17">
        <v>42593</v>
      </c>
      <c r="B144" s="7">
        <f>datos!S144</f>
        <v>46.253999999999998</v>
      </c>
    </row>
    <row r="145" spans="1:2">
      <c r="A145" s="17">
        <v>42594</v>
      </c>
      <c r="B145" s="7">
        <f>datos!S145</f>
        <v>8</v>
      </c>
    </row>
    <row r="146" spans="1:2">
      <c r="A146" s="17">
        <v>42597</v>
      </c>
      <c r="B146" s="7">
        <f>datos!S146</f>
        <v>24.573999999999998</v>
      </c>
    </row>
    <row r="147" spans="1:2">
      <c r="A147" s="17">
        <v>42598</v>
      </c>
      <c r="B147" s="7">
        <f>datos!S147</f>
        <v>6</v>
      </c>
    </row>
    <row r="148" spans="1:2">
      <c r="A148" s="17">
        <v>42599</v>
      </c>
      <c r="B148" s="7">
        <f>datos!S148</f>
        <v>9</v>
      </c>
    </row>
    <row r="149" spans="1:2">
      <c r="A149" s="17">
        <v>42600</v>
      </c>
      <c r="B149" s="7">
        <f>datos!S149</f>
        <v>8</v>
      </c>
    </row>
    <row r="150" spans="1:2">
      <c r="A150" s="17">
        <v>42601</v>
      </c>
      <c r="B150" s="7">
        <f>datos!S150</f>
        <v>16</v>
      </c>
    </row>
    <row r="151" spans="1:2">
      <c r="A151" s="17">
        <v>42604</v>
      </c>
      <c r="B151" s="7">
        <f>datos!S151</f>
        <v>19.184399999999997</v>
      </c>
    </row>
    <row r="152" spans="1:2">
      <c r="A152" s="17">
        <v>42605</v>
      </c>
      <c r="B152" s="7">
        <f>datos!S152</f>
        <v>6.5400000000000063</v>
      </c>
    </row>
    <row r="153" spans="1:2">
      <c r="A153" s="17">
        <v>42606</v>
      </c>
      <c r="B153" s="7">
        <f>datos!S153</f>
        <v>7.5259999999999962</v>
      </c>
    </row>
    <row r="154" spans="1:2">
      <c r="A154" s="17">
        <v>42607</v>
      </c>
      <c r="B154" s="7">
        <f>datos!S154</f>
        <v>7</v>
      </c>
    </row>
    <row r="155" spans="1:2">
      <c r="A155" s="17">
        <v>42608</v>
      </c>
      <c r="B155" s="7">
        <f>datos!S155</f>
        <v>7</v>
      </c>
    </row>
    <row r="156" spans="1:2">
      <c r="A156" s="17">
        <v>42609</v>
      </c>
      <c r="B156" s="7">
        <f>datos!S156</f>
        <v>9</v>
      </c>
    </row>
    <row r="157" spans="1:2">
      <c r="A157" s="17">
        <v>42610</v>
      </c>
      <c r="B157" s="7">
        <f>datos!S157</f>
        <v>8.0339999999999918</v>
      </c>
    </row>
    <row r="158" spans="1:2">
      <c r="A158" s="17">
        <v>42611</v>
      </c>
      <c r="B158" s="7">
        <f>datos!S158</f>
        <v>15.159999999999997</v>
      </c>
    </row>
    <row r="159" spans="1:2">
      <c r="A159" s="17">
        <v>42612</v>
      </c>
      <c r="B159" s="7">
        <f>datos!S159</f>
        <v>7</v>
      </c>
    </row>
    <row r="160" spans="1:2">
      <c r="A160" s="17">
        <v>42613</v>
      </c>
      <c r="B160" s="7">
        <f>datos!S160</f>
        <v>1.0799999999999983</v>
      </c>
    </row>
    <row r="161" spans="1:2">
      <c r="A161" s="17">
        <v>42614</v>
      </c>
      <c r="B161" s="7">
        <f>datos!S161</f>
        <v>4.0799999999999983</v>
      </c>
    </row>
    <row r="162" spans="1:2">
      <c r="A162" s="17">
        <v>42615</v>
      </c>
      <c r="B162" s="7">
        <f>datos!S162</f>
        <v>5.1760000000000019</v>
      </c>
    </row>
    <row r="163" spans="1:2">
      <c r="A163" s="17">
        <v>42616</v>
      </c>
      <c r="B163" s="7">
        <f>datos!S163</f>
        <v>6</v>
      </c>
    </row>
    <row r="164" spans="1:2">
      <c r="A164" s="17">
        <v>42617</v>
      </c>
      <c r="B164" s="7">
        <f>datos!S164</f>
        <v>6</v>
      </c>
    </row>
    <row r="165" spans="1:2">
      <c r="A165" s="17">
        <v>42618</v>
      </c>
      <c r="B165" s="7">
        <f>datos!S165</f>
        <v>7</v>
      </c>
    </row>
    <row r="166" spans="1:2">
      <c r="A166" s="17">
        <v>42619</v>
      </c>
      <c r="B166" s="7">
        <f>datos!S166</f>
        <v>7</v>
      </c>
    </row>
    <row r="167" spans="1:2">
      <c r="A167" s="17">
        <v>42620</v>
      </c>
      <c r="B167" s="7">
        <f>datos!S167</f>
        <v>1.7800000000000011</v>
      </c>
    </row>
    <row r="168" spans="1:2">
      <c r="A168" s="17">
        <v>42621</v>
      </c>
      <c r="B168" s="7">
        <f>datos!S168</f>
        <v>5</v>
      </c>
    </row>
    <row r="169" spans="1:2">
      <c r="A169" s="17">
        <v>42622</v>
      </c>
      <c r="B169" s="7">
        <f>datos!S169</f>
        <v>6</v>
      </c>
    </row>
    <row r="170" spans="1:2">
      <c r="A170" s="17">
        <v>42623</v>
      </c>
      <c r="B170" s="7">
        <f>datos!S170</f>
        <v>7</v>
      </c>
    </row>
    <row r="171" spans="1:2">
      <c r="A171" s="17">
        <v>42624</v>
      </c>
      <c r="B171" s="7">
        <f>datos!S171</f>
        <v>6</v>
      </c>
    </row>
    <row r="172" spans="1:2">
      <c r="A172" s="17">
        <v>42625</v>
      </c>
      <c r="B172" s="7">
        <f>datos!S172</f>
        <v>7</v>
      </c>
    </row>
    <row r="173" spans="1:2">
      <c r="A173" s="17">
        <v>42626</v>
      </c>
      <c r="B173" s="7">
        <f>datos!S173</f>
        <v>6</v>
      </c>
    </row>
    <row r="174" spans="1:2">
      <c r="A174" s="17">
        <v>42627</v>
      </c>
      <c r="B174" s="7">
        <f>datos!S174</f>
        <v>6</v>
      </c>
    </row>
    <row r="175" spans="1:2">
      <c r="A175" s="17">
        <v>42628</v>
      </c>
      <c r="B175" s="7">
        <f>datos!S175</f>
        <v>6.2700000000000031</v>
      </c>
    </row>
    <row r="176" spans="1:2">
      <c r="A176" s="17">
        <v>42629</v>
      </c>
      <c r="B176" s="7">
        <f>datos!S176</f>
        <v>8</v>
      </c>
    </row>
    <row r="177" spans="1:2">
      <c r="A177" s="17">
        <v>42630</v>
      </c>
      <c r="B177" s="7">
        <f>datos!S177</f>
        <v>6</v>
      </c>
    </row>
    <row r="178" spans="1:2">
      <c r="A178" s="17">
        <v>42631</v>
      </c>
      <c r="B178" s="7">
        <f>datos!S178</f>
        <v>6</v>
      </c>
    </row>
    <row r="179" spans="1:2">
      <c r="A179" s="17">
        <v>42632</v>
      </c>
      <c r="B179" s="7">
        <f>datos!S179</f>
        <v>5</v>
      </c>
    </row>
    <row r="180" spans="1:2">
      <c r="A180" s="17">
        <v>42633</v>
      </c>
      <c r="B180" s="7">
        <f>datos!S180</f>
        <v>7</v>
      </c>
    </row>
    <row r="181" spans="1:2">
      <c r="A181" s="17">
        <v>42634</v>
      </c>
      <c r="B181" s="7">
        <f>datos!S181</f>
        <v>5</v>
      </c>
    </row>
    <row r="182" spans="1:2">
      <c r="A182" s="17">
        <v>42635</v>
      </c>
      <c r="B182" s="7">
        <f>datos!S182</f>
        <v>7</v>
      </c>
    </row>
    <row r="183" spans="1:2">
      <c r="A183" s="17">
        <v>42636</v>
      </c>
      <c r="B183" s="7">
        <f>datos!S183</f>
        <v>7</v>
      </c>
    </row>
    <row r="184" spans="1:2">
      <c r="A184" s="17">
        <v>42637</v>
      </c>
      <c r="B184" s="7">
        <f>datos!S184</f>
        <v>9</v>
      </c>
    </row>
    <row r="185" spans="1:2">
      <c r="A185" s="17">
        <v>42638</v>
      </c>
      <c r="B185" s="7">
        <f>datos!S185</f>
        <v>7</v>
      </c>
    </row>
    <row r="186" spans="1:2">
      <c r="A186" s="17">
        <v>42639</v>
      </c>
      <c r="B186" s="7">
        <f>datos!S186</f>
        <v>6</v>
      </c>
    </row>
    <row r="187" spans="1:2">
      <c r="A187" s="17">
        <v>42640</v>
      </c>
      <c r="B187" s="7">
        <f>datos!S187</f>
        <v>1.3659999999999997</v>
      </c>
    </row>
    <row r="188" spans="1:2">
      <c r="A188" s="17">
        <v>42641</v>
      </c>
      <c r="B188" s="7">
        <f>datos!S188</f>
        <v>3</v>
      </c>
    </row>
    <row r="189" spans="1:2">
      <c r="A189" s="17">
        <v>42642</v>
      </c>
      <c r="B189" s="7">
        <f>datos!S189</f>
        <v>5</v>
      </c>
    </row>
    <row r="190" spans="1:2">
      <c r="A190" s="17">
        <v>42643</v>
      </c>
      <c r="B190" s="7">
        <f>datos!S190</f>
        <v>5.0019999999999953</v>
      </c>
    </row>
    <row r="191" spans="1:2">
      <c r="A191" s="17">
        <v>42644</v>
      </c>
      <c r="B191" s="7">
        <f>datos!S191</f>
        <v>4</v>
      </c>
    </row>
    <row r="192" spans="1:2">
      <c r="A192" s="17">
        <v>42645</v>
      </c>
      <c r="B192" s="7">
        <f>datos!S192</f>
        <v>7</v>
      </c>
    </row>
    <row r="193" spans="1:2">
      <c r="A193" s="17">
        <v>42646</v>
      </c>
      <c r="B193" s="7">
        <f>datos!S193</f>
        <v>3</v>
      </c>
    </row>
    <row r="194" spans="1:2">
      <c r="A194" s="17">
        <v>42647</v>
      </c>
      <c r="B194" s="7">
        <f>datos!S194</f>
        <v>8</v>
      </c>
    </row>
    <row r="195" spans="1:2">
      <c r="A195" s="17">
        <v>42648</v>
      </c>
      <c r="B195" s="7">
        <f>datos!S195</f>
        <v>4</v>
      </c>
    </row>
    <row r="196" spans="1:2">
      <c r="A196" s="17">
        <v>42649</v>
      </c>
      <c r="B196" s="7">
        <f>datos!S196</f>
        <v>6</v>
      </c>
    </row>
    <row r="197" spans="1:2">
      <c r="A197" s="17">
        <v>42650</v>
      </c>
      <c r="B197" s="7">
        <f>datos!S197</f>
        <v>7</v>
      </c>
    </row>
    <row r="198" spans="1:2">
      <c r="A198" s="17">
        <v>42651</v>
      </c>
      <c r="B198" s="7">
        <f>datos!S198</f>
        <v>4</v>
      </c>
    </row>
    <row r="199" spans="1:2">
      <c r="A199" s="17">
        <v>42652</v>
      </c>
      <c r="B199" s="7">
        <f>datos!S199</f>
        <v>4</v>
      </c>
    </row>
    <row r="200" spans="1:2">
      <c r="A200" s="17">
        <v>42653</v>
      </c>
      <c r="B200" s="7">
        <f>datos!S200</f>
        <v>2</v>
      </c>
    </row>
    <row r="201" spans="1:2">
      <c r="A201" s="17">
        <v>42654</v>
      </c>
      <c r="B201" s="7">
        <f>datos!S201</f>
        <v>3</v>
      </c>
    </row>
    <row r="202" spans="1:2">
      <c r="A202" s="17">
        <v>42655</v>
      </c>
      <c r="B202" s="7">
        <f>datos!S202</f>
        <v>4</v>
      </c>
    </row>
    <row r="203" spans="1:2">
      <c r="A203" s="17">
        <v>42656</v>
      </c>
      <c r="B203" s="7">
        <f>datos!S203</f>
        <v>5</v>
      </c>
    </row>
    <row r="204" spans="1:2">
      <c r="A204" s="17">
        <v>42657</v>
      </c>
      <c r="B204" s="7">
        <f>datos!S204</f>
        <v>4</v>
      </c>
    </row>
    <row r="205" spans="1:2">
      <c r="A205" s="17">
        <v>42658</v>
      </c>
      <c r="B205" s="7">
        <f>datos!S205</f>
        <v>4</v>
      </c>
    </row>
    <row r="206" spans="1:2">
      <c r="A206" s="17">
        <v>42659</v>
      </c>
      <c r="B206" s="7">
        <f>datos!S206</f>
        <v>4</v>
      </c>
    </row>
    <row r="207" spans="1:2">
      <c r="A207" s="17">
        <v>42660</v>
      </c>
      <c r="B207" s="7">
        <f>datos!S207</f>
        <v>5</v>
      </c>
    </row>
    <row r="208" spans="1:2">
      <c r="A208" s="17">
        <v>42661</v>
      </c>
      <c r="B208" s="7">
        <f>datos!S208</f>
        <v>6</v>
      </c>
    </row>
    <row r="209" spans="1:2">
      <c r="A209" s="17">
        <v>42662</v>
      </c>
      <c r="B209" s="7">
        <f>datos!S209</f>
        <v>6</v>
      </c>
    </row>
    <row r="210" spans="1:2">
      <c r="A210" s="17">
        <v>42663</v>
      </c>
      <c r="B210" s="7">
        <f>datos!S210</f>
        <v>5</v>
      </c>
    </row>
    <row r="211" spans="1:2">
      <c r="A211" s="17">
        <v>42664</v>
      </c>
      <c r="B211" s="7">
        <f>datos!S211</f>
        <v>6</v>
      </c>
    </row>
    <row r="212" spans="1:2">
      <c r="A212" s="17">
        <v>42665</v>
      </c>
      <c r="B212" s="7">
        <f>datos!S212</f>
        <v>2</v>
      </c>
    </row>
    <row r="213" spans="1:2">
      <c r="A213" s="17">
        <v>42666</v>
      </c>
      <c r="B213" s="7">
        <f>datos!S213</f>
        <v>3</v>
      </c>
    </row>
    <row r="214" spans="1:2">
      <c r="A214" s="17">
        <v>42667</v>
      </c>
      <c r="B214" s="7">
        <f>datos!S214</f>
        <v>3</v>
      </c>
    </row>
    <row r="215" spans="1:2">
      <c r="A215" s="17">
        <v>42668</v>
      </c>
      <c r="B215" s="7">
        <f>datos!S215</f>
        <v>4</v>
      </c>
    </row>
    <row r="216" spans="1:2">
      <c r="A216" s="17">
        <v>42669</v>
      </c>
      <c r="B216" s="7">
        <f>datos!S216</f>
        <v>4</v>
      </c>
    </row>
    <row r="217" spans="1:2">
      <c r="A217" s="17">
        <v>42670</v>
      </c>
      <c r="B217" s="7">
        <f>datos!S217</f>
        <v>4</v>
      </c>
    </row>
    <row r="218" spans="1:2">
      <c r="A218" s="17">
        <v>42671</v>
      </c>
      <c r="B218" s="7">
        <f>datos!S218</f>
        <v>2</v>
      </c>
    </row>
    <row r="219" spans="1:2">
      <c r="A219" s="17">
        <v>42672</v>
      </c>
      <c r="B219" s="7">
        <f>datos!S219</f>
        <v>2.2999999999999972</v>
      </c>
    </row>
    <row r="220" spans="1:2">
      <c r="A220" s="17">
        <v>42673</v>
      </c>
      <c r="B220" s="7">
        <f>datos!S220</f>
        <v>3.5</v>
      </c>
    </row>
    <row r="221" spans="1:2">
      <c r="A221" s="17">
        <v>42674</v>
      </c>
      <c r="B221" s="7">
        <f>datos!S221</f>
        <v>2.2000000000000028</v>
      </c>
    </row>
    <row r="222" spans="1:2">
      <c r="A222" s="17">
        <v>42675</v>
      </c>
      <c r="B222" s="7">
        <f>datos!S222</f>
        <v>3</v>
      </c>
    </row>
    <row r="223" spans="1:2">
      <c r="A223" s="17">
        <v>42676</v>
      </c>
      <c r="B223" s="7">
        <f>datos!S223</f>
        <v>4</v>
      </c>
    </row>
    <row r="224" spans="1:2">
      <c r="A224" s="17">
        <v>42677</v>
      </c>
      <c r="B224" s="7">
        <f>datos!S224</f>
        <v>63</v>
      </c>
    </row>
    <row r="225" spans="1:2">
      <c r="A225" s="17">
        <v>42678</v>
      </c>
      <c r="B225" s="7">
        <f>datos!S225</f>
        <v>3.5080000000000027</v>
      </c>
    </row>
    <row r="226" spans="1:2">
      <c r="A226" s="17">
        <v>42679</v>
      </c>
      <c r="B226" s="7">
        <f>datos!S226</f>
        <v>8.0439999999999827</v>
      </c>
    </row>
    <row r="227" spans="1:2">
      <c r="A227" s="37">
        <v>42680</v>
      </c>
      <c r="B227" s="7">
        <f>datos!S227</f>
        <v>1.8240000000000123</v>
      </c>
    </row>
    <row r="228" spans="1:2">
      <c r="A228" s="17">
        <v>42681</v>
      </c>
      <c r="B228" s="7">
        <f>datos!S228</f>
        <v>4.1999999999999886</v>
      </c>
    </row>
    <row r="229" spans="1:2">
      <c r="A229" s="17">
        <v>42682</v>
      </c>
      <c r="B229" s="7">
        <f>datos!S229</f>
        <v>2</v>
      </c>
    </row>
    <row r="230" spans="1:2">
      <c r="A230" s="17">
        <v>42683</v>
      </c>
      <c r="B230" s="7">
        <f>datos!S230</f>
        <v>2</v>
      </c>
    </row>
    <row r="231" spans="1:2">
      <c r="A231" s="17">
        <v>42684</v>
      </c>
      <c r="B231" s="7">
        <f>datos!S231</f>
        <v>3</v>
      </c>
    </row>
    <row r="232" spans="1:2">
      <c r="A232" s="17">
        <v>42685</v>
      </c>
      <c r="B232" s="7">
        <f>datos!S232</f>
        <v>1.4300000000000068</v>
      </c>
    </row>
    <row r="233" spans="1:2">
      <c r="A233" s="17">
        <v>42686</v>
      </c>
      <c r="B233" s="7">
        <f>datos!S233</f>
        <v>0</v>
      </c>
    </row>
    <row r="234" spans="1:2">
      <c r="A234" s="17">
        <v>42687</v>
      </c>
      <c r="B234" s="7">
        <f>datos!S234</f>
        <v>2.6099999999999994</v>
      </c>
    </row>
    <row r="235" spans="1:2">
      <c r="A235" s="17">
        <v>42688</v>
      </c>
      <c r="B235" s="7">
        <f>datos!S235</f>
        <v>1.9599999999999937</v>
      </c>
    </row>
    <row r="236" spans="1:2">
      <c r="A236" s="17">
        <v>42689</v>
      </c>
      <c r="B236" s="7">
        <f>datos!S236</f>
        <v>2</v>
      </c>
    </row>
    <row r="237" spans="1:2">
      <c r="A237" s="17">
        <v>42690</v>
      </c>
      <c r="B237" s="7">
        <f>datos!S237</f>
        <v>2</v>
      </c>
    </row>
    <row r="238" spans="1:2">
      <c r="A238" s="17">
        <v>42691</v>
      </c>
      <c r="B238" s="7">
        <f>datos!S238</f>
        <v>1</v>
      </c>
    </row>
    <row r="239" spans="1:2">
      <c r="A239" s="60">
        <v>42692</v>
      </c>
    </row>
    <row r="240" spans="1:2">
      <c r="A240" s="17">
        <v>42693</v>
      </c>
    </row>
    <row r="241" spans="1:2">
      <c r="A241" s="17">
        <v>42694</v>
      </c>
    </row>
    <row r="242" spans="1:2">
      <c r="A242" s="17">
        <v>42695</v>
      </c>
      <c r="B242">
        <f>datos!S242</f>
        <v>0</v>
      </c>
    </row>
    <row r="243" spans="1:2">
      <c r="A243" s="17">
        <v>42696</v>
      </c>
      <c r="B243">
        <f>datos!S243</f>
        <v>0</v>
      </c>
    </row>
    <row r="244" spans="1:2">
      <c r="A244" s="17">
        <v>42697</v>
      </c>
      <c r="B244">
        <f>datos!S244</f>
        <v>4</v>
      </c>
    </row>
    <row r="245" spans="1:2">
      <c r="A245" s="17">
        <v>42698</v>
      </c>
      <c r="B245">
        <f>datos!S245</f>
        <v>1</v>
      </c>
    </row>
    <row r="246" spans="1:2">
      <c r="A246" s="17">
        <v>42699</v>
      </c>
      <c r="B246">
        <f>datos!S246</f>
        <v>2.230000000000004</v>
      </c>
    </row>
    <row r="247" spans="1:2">
      <c r="A247" s="17">
        <v>42700</v>
      </c>
      <c r="B247">
        <f>datos!S247</f>
        <v>2.5499999999999972</v>
      </c>
    </row>
    <row r="248" spans="1:2">
      <c r="A248" s="17">
        <v>42701</v>
      </c>
      <c r="B248">
        <f>datos!S248</f>
        <v>1.4599999999999937</v>
      </c>
    </row>
    <row r="249" spans="1:2">
      <c r="A249" s="17">
        <v>42702</v>
      </c>
      <c r="B249">
        <f>datos!S249</f>
        <v>5.7600000000000051</v>
      </c>
    </row>
    <row r="250" spans="1:2">
      <c r="A250" s="17">
        <v>42703</v>
      </c>
      <c r="B250">
        <f>datos!S250</f>
        <v>1.8419999999999987</v>
      </c>
    </row>
    <row r="251" spans="1:2">
      <c r="A251" s="17">
        <v>42704</v>
      </c>
      <c r="B251">
        <f>datos!S251</f>
        <v>3.5700000000000074</v>
      </c>
    </row>
    <row r="252" spans="1:2">
      <c r="A252" s="17">
        <v>42705</v>
      </c>
      <c r="B252">
        <f>datos!S252</f>
        <v>0</v>
      </c>
    </row>
    <row r="253" spans="1:2">
      <c r="A253" s="17">
        <v>42706</v>
      </c>
      <c r="B253">
        <f>datos!S253</f>
        <v>2.6099999999999994</v>
      </c>
    </row>
    <row r="254" spans="1:2">
      <c r="A254" s="17">
        <v>42707</v>
      </c>
      <c r="B254">
        <f>datos!S254</f>
        <v>0.88799999999999102</v>
      </c>
    </row>
    <row r="255" spans="1:2">
      <c r="A255" s="17">
        <v>42708</v>
      </c>
      <c r="B255">
        <f>datos!S255</f>
        <v>1.7000000000000028</v>
      </c>
    </row>
    <row r="256" spans="1:2">
      <c r="A256" s="17">
        <v>42709</v>
      </c>
      <c r="B256">
        <f>datos!S256</f>
        <v>0</v>
      </c>
    </row>
    <row r="257" spans="1:2">
      <c r="A257" s="17">
        <v>42710</v>
      </c>
      <c r="B257">
        <f>datos!S257</f>
        <v>2.0100000000000051</v>
      </c>
    </row>
    <row r="258" spans="1:2">
      <c r="A258" s="17">
        <v>42711</v>
      </c>
      <c r="B258">
        <f>datos!S258</f>
        <v>2</v>
      </c>
    </row>
    <row r="259" spans="1:2">
      <c r="A259" s="17">
        <v>42712</v>
      </c>
      <c r="B259">
        <f>datos!S259</f>
        <v>0.65999999999999659</v>
      </c>
    </row>
    <row r="260" spans="1:2">
      <c r="A260" s="17">
        <v>42713</v>
      </c>
      <c r="B260">
        <f>datos!S260</f>
        <v>1.5300000000000011</v>
      </c>
    </row>
    <row r="261" spans="1:2">
      <c r="A261" s="17">
        <v>42714</v>
      </c>
      <c r="B261">
        <f>datos!S261</f>
        <v>1.0000000000005116E-2</v>
      </c>
    </row>
    <row r="262" spans="1:2">
      <c r="A262" s="17">
        <v>42715</v>
      </c>
      <c r="B262">
        <f>datos!S262</f>
        <v>0</v>
      </c>
    </row>
    <row r="263" spans="1:2">
      <c r="A263" s="17">
        <v>42716</v>
      </c>
      <c r="B263">
        <f>datos!S263</f>
        <v>5.7999999999999972</v>
      </c>
    </row>
    <row r="264" spans="1:2">
      <c r="A264" s="17">
        <v>42717</v>
      </c>
      <c r="B264">
        <f>datos!S264</f>
        <v>1</v>
      </c>
    </row>
    <row r="265" spans="1:2">
      <c r="A265" s="17">
        <v>42718</v>
      </c>
      <c r="B265">
        <f>datos!S265</f>
        <v>2</v>
      </c>
    </row>
    <row r="266" spans="1:2">
      <c r="A266" s="17">
        <v>42719</v>
      </c>
      <c r="B266">
        <f>datos!S266</f>
        <v>1</v>
      </c>
    </row>
    <row r="267" spans="1:2">
      <c r="A267" s="17">
        <v>42720</v>
      </c>
      <c r="B267">
        <f>datos!S267</f>
        <v>2</v>
      </c>
    </row>
    <row r="268" spans="1:2">
      <c r="A268" s="17">
        <v>42721</v>
      </c>
      <c r="B268">
        <f>datos!S268</f>
        <v>6</v>
      </c>
    </row>
    <row r="269" spans="1:2">
      <c r="A269" s="17">
        <v>42722</v>
      </c>
      <c r="B269">
        <f>datos!S269</f>
        <v>3</v>
      </c>
    </row>
    <row r="270" spans="1:2">
      <c r="A270" s="17">
        <v>42723</v>
      </c>
      <c r="B270">
        <f>datos!S270</f>
        <v>1</v>
      </c>
    </row>
    <row r="271" spans="1:2">
      <c r="A271" s="17">
        <v>42724</v>
      </c>
      <c r="B271">
        <f>datos!S271</f>
        <v>1</v>
      </c>
    </row>
    <row r="272" spans="1:2">
      <c r="A272" s="17">
        <v>42725</v>
      </c>
      <c r="B272">
        <f>datos!S272</f>
        <v>1</v>
      </c>
    </row>
    <row r="273" spans="1:2">
      <c r="A273" s="17">
        <v>42726</v>
      </c>
      <c r="B273">
        <f>datos!S273</f>
        <v>2.1119999999999948</v>
      </c>
    </row>
    <row r="274" spans="1:2">
      <c r="A274" s="17">
        <v>42727</v>
      </c>
      <c r="B274">
        <f>datos!S274</f>
        <v>0.33400000000000318</v>
      </c>
    </row>
    <row r="275" spans="1:2">
      <c r="A275" s="17">
        <v>42728</v>
      </c>
      <c r="B275">
        <f>datos!S275</f>
        <v>1</v>
      </c>
    </row>
    <row r="276" spans="1:2">
      <c r="A276" s="17">
        <v>42729</v>
      </c>
      <c r="B276">
        <f>datos!S276</f>
        <v>1</v>
      </c>
    </row>
    <row r="277" spans="1:2">
      <c r="A277" s="17">
        <v>42730</v>
      </c>
      <c r="B277">
        <f>datos!S277</f>
        <v>2</v>
      </c>
    </row>
    <row r="278" spans="1:2">
      <c r="A278" s="17">
        <v>42731</v>
      </c>
      <c r="B278">
        <f>datos!S278</f>
        <v>1</v>
      </c>
    </row>
    <row r="279" spans="1:2">
      <c r="A279" s="17">
        <v>42732</v>
      </c>
      <c r="B279">
        <f>datos!S279</f>
        <v>0</v>
      </c>
    </row>
    <row r="280" spans="1:2">
      <c r="A280" s="17">
        <v>42733</v>
      </c>
      <c r="B280">
        <f>datos!S280</f>
        <v>2</v>
      </c>
    </row>
    <row r="281" spans="1:2">
      <c r="A281" s="17">
        <v>42734</v>
      </c>
      <c r="B281">
        <f>datos!S281</f>
        <v>7.9999999999998295E-2</v>
      </c>
    </row>
    <row r="282" spans="1:2">
      <c r="A282" s="17">
        <v>42735</v>
      </c>
      <c r="B282">
        <f>datos!S282</f>
        <v>1</v>
      </c>
    </row>
    <row r="283" spans="1:2">
      <c r="A283" s="17">
        <v>42736</v>
      </c>
      <c r="B283">
        <f>datos!S283</f>
        <v>-0.23799999999999955</v>
      </c>
    </row>
    <row r="284" spans="1:2">
      <c r="A284" s="17">
        <v>42737</v>
      </c>
      <c r="B284">
        <f>datos!S284</f>
        <v>0.33400000000000318</v>
      </c>
    </row>
    <row r="285" spans="1:2">
      <c r="A285" s="17">
        <v>42738</v>
      </c>
      <c r="B285">
        <f>datos!S285</f>
        <v>2</v>
      </c>
    </row>
    <row r="286" spans="1:2">
      <c r="A286" s="17">
        <v>42739</v>
      </c>
      <c r="B286">
        <f>datos!S286</f>
        <v>1</v>
      </c>
    </row>
    <row r="287" spans="1:2">
      <c r="A287" s="17">
        <v>42740</v>
      </c>
      <c r="B287">
        <f>datos!S287</f>
        <v>2</v>
      </c>
    </row>
    <row r="288" spans="1:2">
      <c r="A288" s="17">
        <v>42741</v>
      </c>
      <c r="B288">
        <f>datos!S288</f>
        <v>2</v>
      </c>
    </row>
    <row r="289" spans="1:2">
      <c r="A289" s="17">
        <v>42742</v>
      </c>
      <c r="B289">
        <f>datos!S289</f>
        <v>2</v>
      </c>
    </row>
    <row r="290" spans="1:2">
      <c r="A290" s="17">
        <v>42743</v>
      </c>
      <c r="B290">
        <f>datos!S290</f>
        <v>0</v>
      </c>
    </row>
    <row r="291" spans="1:2">
      <c r="A291" s="17">
        <v>42744</v>
      </c>
      <c r="B291">
        <f>datos!S291</f>
        <v>1</v>
      </c>
    </row>
    <row r="292" spans="1:2">
      <c r="A292" s="17">
        <v>42745</v>
      </c>
      <c r="B292">
        <f>datos!S292</f>
        <v>2</v>
      </c>
    </row>
    <row r="293" spans="1:2">
      <c r="A293" s="17">
        <v>42746</v>
      </c>
      <c r="B293">
        <f>datos!S293</f>
        <v>3</v>
      </c>
    </row>
    <row r="294" spans="1:2">
      <c r="A294" s="17">
        <v>42747</v>
      </c>
      <c r="B294">
        <f>datos!S294</f>
        <v>1</v>
      </c>
    </row>
    <row r="295" spans="1:2">
      <c r="A295" s="17">
        <v>42748</v>
      </c>
      <c r="B295">
        <f>datos!S295</f>
        <v>2</v>
      </c>
    </row>
    <row r="296" spans="1:2">
      <c r="A296" s="17">
        <v>42749</v>
      </c>
      <c r="B296">
        <f>datos!S296</f>
        <v>3</v>
      </c>
    </row>
    <row r="297" spans="1:2">
      <c r="A297" s="17">
        <v>42750</v>
      </c>
      <c r="B297">
        <f>datos!S297</f>
        <v>0.54200000000000159</v>
      </c>
    </row>
    <row r="298" spans="1:2">
      <c r="A298" s="17">
        <v>42751</v>
      </c>
      <c r="B298">
        <f>datos!S298</f>
        <v>-0.98399999999999466</v>
      </c>
    </row>
    <row r="299" spans="1:2">
      <c r="A299" s="17">
        <v>42752</v>
      </c>
      <c r="B299">
        <f>datos!S299</f>
        <v>2</v>
      </c>
    </row>
    <row r="300" spans="1:2">
      <c r="A300" s="17">
        <v>42753</v>
      </c>
      <c r="B300">
        <f>datos!S300</f>
        <v>4.5079999999999956</v>
      </c>
    </row>
    <row r="301" spans="1:2">
      <c r="A301" s="17">
        <v>42754</v>
      </c>
      <c r="B301">
        <f>datos!S301</f>
        <v>1</v>
      </c>
    </row>
    <row r="302" spans="1:2">
      <c r="A302" s="17">
        <v>42755</v>
      </c>
      <c r="B302">
        <f>datos!S302</f>
        <v>3</v>
      </c>
    </row>
    <row r="303" spans="1:2">
      <c r="A303" s="17">
        <v>42756</v>
      </c>
      <c r="B303">
        <f>datos!S303</f>
        <v>4.8259999999999934</v>
      </c>
    </row>
    <row r="304" spans="1:2">
      <c r="A304" s="17">
        <v>42757</v>
      </c>
      <c r="B304">
        <f>datos!S304</f>
        <v>3.0319999999999965</v>
      </c>
    </row>
    <row r="305" spans="1:2">
      <c r="A305" s="17">
        <v>42758</v>
      </c>
      <c r="B305">
        <f>datos!S305</f>
        <v>1</v>
      </c>
    </row>
    <row r="306" spans="1:2">
      <c r="A306" s="17">
        <v>42759</v>
      </c>
      <c r="B306">
        <f>datos!S306</f>
        <v>2</v>
      </c>
    </row>
    <row r="307" spans="1:2">
      <c r="A307" s="17">
        <v>42760</v>
      </c>
      <c r="B307">
        <f>datos!S307</f>
        <v>4</v>
      </c>
    </row>
    <row r="308" spans="1:2">
      <c r="A308" s="17">
        <v>42761</v>
      </c>
      <c r="B308">
        <f>datos!S308</f>
        <v>3</v>
      </c>
    </row>
    <row r="309" spans="1:2">
      <c r="A309" s="17">
        <v>42762</v>
      </c>
      <c r="B309">
        <f>datos!S309</f>
        <v>1</v>
      </c>
    </row>
    <row r="310" spans="1:2">
      <c r="A310" s="17">
        <v>42763</v>
      </c>
      <c r="B310">
        <f>datos!S310</f>
        <v>1</v>
      </c>
    </row>
    <row r="311" spans="1:2">
      <c r="A311" s="17">
        <v>42764</v>
      </c>
      <c r="B311">
        <f>datos!S311</f>
        <v>2</v>
      </c>
    </row>
    <row r="312" spans="1:2">
      <c r="A312" s="17">
        <v>42765</v>
      </c>
      <c r="B312">
        <f>datos!S312</f>
        <v>1</v>
      </c>
    </row>
    <row r="313" spans="1:2">
      <c r="A313" s="17">
        <v>42766</v>
      </c>
      <c r="B313">
        <f>datos!S313</f>
        <v>1</v>
      </c>
    </row>
    <row r="314" spans="1:2">
      <c r="A314" s="17">
        <v>42767</v>
      </c>
      <c r="B314">
        <f>datos!S314</f>
        <v>4</v>
      </c>
    </row>
    <row r="315" spans="1:2">
      <c r="A315" s="17">
        <v>42768</v>
      </c>
      <c r="B315">
        <f>datos!S315</f>
        <v>2</v>
      </c>
    </row>
    <row r="316" spans="1:2">
      <c r="A316" s="17">
        <v>42769</v>
      </c>
      <c r="B316">
        <f>datos!S316</f>
        <v>1</v>
      </c>
    </row>
    <row r="317" spans="1:2">
      <c r="A317" s="17">
        <v>42770</v>
      </c>
      <c r="B317">
        <f>datos!S317</f>
        <v>5</v>
      </c>
    </row>
    <row r="318" spans="1:2">
      <c r="A318" s="17">
        <v>42771</v>
      </c>
      <c r="B318">
        <f>datos!S318</f>
        <v>1</v>
      </c>
    </row>
    <row r="319" spans="1:2">
      <c r="A319" s="17">
        <v>42772</v>
      </c>
      <c r="B319">
        <f>datos!S319</f>
        <v>3</v>
      </c>
    </row>
    <row r="320" spans="1:2">
      <c r="A320" s="17">
        <v>42773</v>
      </c>
      <c r="B320">
        <f>datos!S320</f>
        <v>3</v>
      </c>
    </row>
    <row r="321" spans="1:2">
      <c r="A321" s="17">
        <v>42774</v>
      </c>
      <c r="B321">
        <f>datos!S321</f>
        <v>5</v>
      </c>
    </row>
    <row r="322" spans="1:2">
      <c r="A322" s="17">
        <v>42775</v>
      </c>
      <c r="B322">
        <f>datos!S322</f>
        <v>2</v>
      </c>
    </row>
    <row r="323" spans="1:2">
      <c r="A323" s="17">
        <v>42776</v>
      </c>
      <c r="B323">
        <f>datos!S323</f>
        <v>2</v>
      </c>
    </row>
    <row r="324" spans="1:2">
      <c r="A324" s="17">
        <v>42777</v>
      </c>
      <c r="B324">
        <f>datos!S324</f>
        <v>4</v>
      </c>
    </row>
    <row r="325" spans="1:2">
      <c r="A325" s="17">
        <v>42778</v>
      </c>
      <c r="B325">
        <f>datos!S325</f>
        <v>5</v>
      </c>
    </row>
    <row r="326" spans="1:2">
      <c r="A326" s="17">
        <v>42779</v>
      </c>
      <c r="B326">
        <f>datos!S326</f>
        <v>4</v>
      </c>
    </row>
    <row r="327" spans="1:2">
      <c r="A327" s="17">
        <v>42780</v>
      </c>
      <c r="B327">
        <f>datos!S327</f>
        <v>1.2860000000000014</v>
      </c>
    </row>
    <row r="328" spans="1:2">
      <c r="A328" s="17">
        <v>42781</v>
      </c>
      <c r="B328">
        <f>datos!S328</f>
        <v>1</v>
      </c>
    </row>
    <row r="329" spans="1:2">
      <c r="A329" s="17">
        <v>42782</v>
      </c>
      <c r="B329">
        <f>datos!S329</f>
        <v>2</v>
      </c>
    </row>
    <row r="330" spans="1:2">
      <c r="A330" s="17">
        <v>42783</v>
      </c>
      <c r="B330">
        <f>datos!S330</f>
        <v>2</v>
      </c>
    </row>
    <row r="331" spans="1:2">
      <c r="A331" s="17">
        <v>42784</v>
      </c>
      <c r="B331">
        <f>datos!S331</f>
        <v>5</v>
      </c>
    </row>
    <row r="332" spans="1:2">
      <c r="A332" s="17">
        <v>42785</v>
      </c>
      <c r="B332">
        <f>datos!S332</f>
        <v>0</v>
      </c>
    </row>
    <row r="333" spans="1:2">
      <c r="A333" s="17">
        <v>42786</v>
      </c>
      <c r="B333">
        <f>datos!S333</f>
        <v>7</v>
      </c>
    </row>
    <row r="334" spans="1:2">
      <c r="A334" s="17">
        <v>42787</v>
      </c>
      <c r="B334">
        <f>datos!S334</f>
        <v>2</v>
      </c>
    </row>
    <row r="335" spans="1:2">
      <c r="A335" s="17">
        <v>42788</v>
      </c>
      <c r="B335">
        <f>datos!S335</f>
        <v>4</v>
      </c>
    </row>
    <row r="336" spans="1:2">
      <c r="A336" s="17">
        <v>42789</v>
      </c>
      <c r="B336">
        <f>datos!S336</f>
        <v>3</v>
      </c>
    </row>
    <row r="337" spans="1:2">
      <c r="A337" s="17">
        <v>42790</v>
      </c>
      <c r="B337">
        <f>datos!S337</f>
        <v>2</v>
      </c>
    </row>
    <row r="338" spans="1:2">
      <c r="A338" s="17">
        <v>42791</v>
      </c>
      <c r="B338">
        <f>datos!S338</f>
        <v>7</v>
      </c>
    </row>
    <row r="339" spans="1:2">
      <c r="A339" s="17">
        <v>42792</v>
      </c>
      <c r="B339">
        <f>datos!S339</f>
        <v>0</v>
      </c>
    </row>
    <row r="340" spans="1:2">
      <c r="A340" s="17">
        <v>42793</v>
      </c>
      <c r="B340">
        <f>datos!S340</f>
        <v>10</v>
      </c>
    </row>
    <row r="341" spans="1:2">
      <c r="A341" s="17">
        <v>42794</v>
      </c>
      <c r="B341">
        <f>datos!S341</f>
        <v>3</v>
      </c>
    </row>
    <row r="342" spans="1:2">
      <c r="A342" s="17">
        <v>42795</v>
      </c>
      <c r="B342">
        <f>datos!S342</f>
        <v>6</v>
      </c>
    </row>
    <row r="343" spans="1:2">
      <c r="A343" s="17">
        <v>42796</v>
      </c>
      <c r="B343">
        <f>datos!S343</f>
        <v>6</v>
      </c>
    </row>
    <row r="344" spans="1:2">
      <c r="A344" s="17">
        <v>42797</v>
      </c>
      <c r="B344">
        <f>datos!S344</f>
        <v>4</v>
      </c>
    </row>
    <row r="345" spans="1:2">
      <c r="A345" s="17">
        <v>42798</v>
      </c>
      <c r="B345">
        <f>datos!S345</f>
        <v>6</v>
      </c>
    </row>
    <row r="346" spans="1:2">
      <c r="A346" s="17">
        <v>42799</v>
      </c>
      <c r="B346">
        <f>datos!S346</f>
        <v>3</v>
      </c>
    </row>
    <row r="347" spans="1:2">
      <c r="A347" s="17">
        <v>42800</v>
      </c>
      <c r="B347">
        <f>datos!S347</f>
        <v>6</v>
      </c>
    </row>
    <row r="348" spans="1:2">
      <c r="A348" s="17">
        <v>42801</v>
      </c>
      <c r="B348">
        <f>datos!S348</f>
        <v>7</v>
      </c>
    </row>
    <row r="349" spans="1:2">
      <c r="A349" s="17">
        <v>42802</v>
      </c>
      <c r="B349">
        <f>datos!S349</f>
        <v>4</v>
      </c>
    </row>
    <row r="350" spans="1:2">
      <c r="A350" s="17">
        <v>42803</v>
      </c>
      <c r="B350">
        <f>datos!S350</f>
        <v>3</v>
      </c>
    </row>
    <row r="351" spans="1:2">
      <c r="A351" s="17">
        <v>42804</v>
      </c>
      <c r="B351">
        <f>datos!S351</f>
        <v>4</v>
      </c>
    </row>
    <row r="352" spans="1:2">
      <c r="A352" s="17">
        <v>42805</v>
      </c>
      <c r="B352">
        <f>datos!S352</f>
        <v>6</v>
      </c>
    </row>
    <row r="353" spans="1:2">
      <c r="A353" s="17">
        <v>42806</v>
      </c>
      <c r="B353">
        <f>datos!S353</f>
        <v>5</v>
      </c>
    </row>
    <row r="354" spans="1:2">
      <c r="A354" s="17">
        <v>42807</v>
      </c>
      <c r="B354">
        <f>datos!S354</f>
        <v>4</v>
      </c>
    </row>
    <row r="355" spans="1:2">
      <c r="A355" s="17">
        <v>42808</v>
      </c>
      <c r="B355">
        <f>datos!S355</f>
        <v>6</v>
      </c>
    </row>
    <row r="356" spans="1:2">
      <c r="A356" s="17">
        <v>42809</v>
      </c>
      <c r="B356">
        <f>datos!S356</f>
        <v>5</v>
      </c>
    </row>
    <row r="357" spans="1:2">
      <c r="A357" s="17">
        <v>42810</v>
      </c>
      <c r="B357">
        <f>datos!S357</f>
        <v>6</v>
      </c>
    </row>
    <row r="358" spans="1:2">
      <c r="A358" s="17">
        <v>42811</v>
      </c>
      <c r="B358">
        <f>datos!S358</f>
        <v>8</v>
      </c>
    </row>
    <row r="359" spans="1:2">
      <c r="A359" s="17">
        <v>42812</v>
      </c>
      <c r="B359">
        <f>datos!S359</f>
        <v>6</v>
      </c>
    </row>
    <row r="360" spans="1:2">
      <c r="A360" s="17">
        <v>42813</v>
      </c>
      <c r="B360">
        <f>datos!S360</f>
        <v>6</v>
      </c>
    </row>
    <row r="361" spans="1:2">
      <c r="A361" s="17">
        <v>42814</v>
      </c>
      <c r="B361">
        <f>datos!S361</f>
        <v>9</v>
      </c>
    </row>
    <row r="362" spans="1:2">
      <c r="A362" s="17">
        <v>42815</v>
      </c>
      <c r="B362">
        <f>datos!S362</f>
        <v>7</v>
      </c>
    </row>
    <row r="363" spans="1:2">
      <c r="A363" s="17">
        <v>42816</v>
      </c>
      <c r="B363">
        <f>datos!S363</f>
        <v>8</v>
      </c>
    </row>
    <row r="364" spans="1:2">
      <c r="A364" s="17">
        <v>42817</v>
      </c>
      <c r="B364">
        <f>datos!S364</f>
        <v>7</v>
      </c>
    </row>
    <row r="365" spans="1:2">
      <c r="A365" s="17">
        <v>42818</v>
      </c>
      <c r="B365">
        <f>datos!S365</f>
        <v>10</v>
      </c>
    </row>
    <row r="366" spans="1:2">
      <c r="A366" s="17">
        <v>42819</v>
      </c>
      <c r="B366">
        <f>datos!S366</f>
        <v>9</v>
      </c>
    </row>
    <row r="367" spans="1:2">
      <c r="A367" s="17">
        <v>42820</v>
      </c>
      <c r="B367">
        <f>datos!S367</f>
        <v>7</v>
      </c>
    </row>
    <row r="368" spans="1:2">
      <c r="A368" s="17">
        <v>42821</v>
      </c>
      <c r="B368">
        <f>datos!S368</f>
        <v>9</v>
      </c>
    </row>
    <row r="369" spans="1:2">
      <c r="A369" s="17">
        <v>42822</v>
      </c>
      <c r="B369">
        <f>datos!S369</f>
        <v>7</v>
      </c>
    </row>
    <row r="370" spans="1:2">
      <c r="A370" s="17">
        <v>42823</v>
      </c>
      <c r="B370">
        <f>datos!S370</f>
        <v>6.2539999999999978</v>
      </c>
    </row>
    <row r="371" spans="1:2">
      <c r="A371" s="17">
        <v>42824</v>
      </c>
      <c r="B371">
        <f>datos!S371</f>
        <v>5</v>
      </c>
    </row>
    <row r="372" spans="1:2">
      <c r="A372" s="17">
        <v>42825</v>
      </c>
      <c r="B372">
        <f>datos!S372</f>
        <v>8</v>
      </c>
    </row>
    <row r="373" spans="1:2">
      <c r="A373" s="17">
        <v>42826</v>
      </c>
      <c r="B373">
        <f>datos!S373</f>
        <v>12</v>
      </c>
    </row>
  </sheetData>
  <mergeCells count="4">
    <mergeCell ref="C1:D2"/>
    <mergeCell ref="F1:G2"/>
    <mergeCell ref="A2:A3"/>
    <mergeCell ref="B2:B3"/>
  </mergeCells>
  <pageMargins left="0.7" right="0.7" top="0.75" bottom="0.75" header="0.51180555555555496" footer="0.51180555555555496"/>
  <pageSetup paperSize="0" scale="0" firstPageNumber="0" orientation="portrait" usePrinterDefaults="0" horizontalDpi="0" verticalDpi="0" copies="0"/>
  <drawing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L373"/>
  <sheetViews>
    <sheetView zoomScale="85" zoomScaleNormal="85" workbookViewId="0">
      <selection activeCell="E25" sqref="E25"/>
    </sheetView>
  </sheetViews>
  <sheetFormatPr defaultColWidth="9.140625" defaultRowHeight="14.45"/>
  <cols>
    <col min="1" max="1" width="13.42578125" style="1"/>
    <col min="2" max="2" width="13.42578125" style="61"/>
    <col min="3" max="3" width="13.42578125" style="62"/>
    <col min="4" max="4" width="14" style="62"/>
    <col min="5" max="1025" width="11.42578125"/>
  </cols>
  <sheetData>
    <row r="1" spans="1:12" ht="15" customHeight="1">
      <c r="A1" s="148" t="s">
        <v>1</v>
      </c>
      <c r="B1" s="149" t="s">
        <v>13</v>
      </c>
      <c r="C1" s="150" t="s">
        <v>17</v>
      </c>
      <c r="D1" s="150" t="s">
        <v>18</v>
      </c>
      <c r="E1" s="146" t="s">
        <v>474</v>
      </c>
      <c r="F1" s="146"/>
      <c r="G1" s="146"/>
      <c r="H1" s="146"/>
      <c r="I1" s="147" t="s">
        <v>457</v>
      </c>
      <c r="J1" s="147"/>
      <c r="K1" s="147"/>
      <c r="L1" s="147"/>
    </row>
    <row r="2" spans="1:12">
      <c r="A2" s="148"/>
      <c r="B2" s="149"/>
      <c r="C2" s="150"/>
      <c r="D2" s="150"/>
      <c r="E2" s="146"/>
      <c r="F2" s="146"/>
      <c r="G2" s="146"/>
      <c r="H2" s="146"/>
      <c r="I2" s="147"/>
      <c r="J2" s="147"/>
      <c r="K2" s="147"/>
      <c r="L2" s="147"/>
    </row>
    <row r="3" spans="1:12" ht="30" customHeight="1">
      <c r="A3" s="148"/>
      <c r="B3" s="149"/>
      <c r="C3" s="150"/>
      <c r="D3" s="150"/>
      <c r="E3" s="56" t="s">
        <v>458</v>
      </c>
      <c r="F3" s="56" t="s">
        <v>459</v>
      </c>
      <c r="G3" s="56" t="s">
        <v>475</v>
      </c>
      <c r="H3" s="56" t="s">
        <v>476</v>
      </c>
      <c r="I3" s="56" t="s">
        <v>458</v>
      </c>
      <c r="J3" s="56" t="s">
        <v>459</v>
      </c>
      <c r="K3" s="56" t="s">
        <v>475</v>
      </c>
      <c r="L3" s="56" t="s">
        <v>476</v>
      </c>
    </row>
    <row r="4" spans="1:12">
      <c r="A4" s="17">
        <v>42406</v>
      </c>
      <c r="B4" s="63">
        <f>datos!D4</f>
        <v>0</v>
      </c>
      <c r="C4" s="64">
        <f>datos!H4</f>
        <v>30</v>
      </c>
      <c r="D4" s="64">
        <f>datos!I4</f>
        <v>38</v>
      </c>
      <c r="E4" s="7" t="s">
        <v>462</v>
      </c>
      <c r="F4" s="7"/>
      <c r="G4" s="7"/>
      <c r="H4" s="7"/>
      <c r="I4" s="7" t="s">
        <v>462</v>
      </c>
      <c r="J4" s="7">
        <v>9.1999999999999993</v>
      </c>
      <c r="K4" s="7">
        <v>17.3</v>
      </c>
      <c r="L4" s="7">
        <v>1.2</v>
      </c>
    </row>
    <row r="5" spans="1:12">
      <c r="A5" s="17">
        <v>42407</v>
      </c>
      <c r="B5" s="63">
        <f>datos!D5</f>
        <v>0</v>
      </c>
      <c r="C5" s="64">
        <f>datos!H5</f>
        <v>0</v>
      </c>
      <c r="D5" s="64">
        <f>datos!I5</f>
        <v>0</v>
      </c>
      <c r="E5" s="7" t="s">
        <v>463</v>
      </c>
      <c r="F5" s="58">
        <f>AVERAGE(B4:B26)</f>
        <v>7.5227272727272725</v>
      </c>
      <c r="G5" s="58">
        <f>AVERAGE(C4:C26)</f>
        <v>17.978260869565219</v>
      </c>
      <c r="H5" s="58">
        <f>AVERAGE(D4:D26)</f>
        <v>8.4782608695652169</v>
      </c>
      <c r="I5" s="7" t="s">
        <v>463</v>
      </c>
      <c r="J5" s="7">
        <v>11.7</v>
      </c>
      <c r="K5" s="58">
        <v>19.3</v>
      </c>
      <c r="L5" s="58">
        <v>4.0999999999999996</v>
      </c>
    </row>
    <row r="6" spans="1:12">
      <c r="A6" s="17">
        <v>42408</v>
      </c>
      <c r="B6" s="63">
        <f>datos!D6</f>
        <v>5</v>
      </c>
      <c r="C6" s="64">
        <f>datos!H6</f>
        <v>28</v>
      </c>
      <c r="D6" s="64">
        <f>datos!I6</f>
        <v>-5</v>
      </c>
      <c r="E6" s="7" t="s">
        <v>464</v>
      </c>
      <c r="F6" s="58">
        <f>AVERAGE(B27:B55)</f>
        <v>11.551724137931034</v>
      </c>
      <c r="G6" s="58">
        <f>AVERAGE(C27:C55)</f>
        <v>20.620689655172413</v>
      </c>
      <c r="H6" s="58">
        <f>AVERAGE(D27:D55)</f>
        <v>10.396551724137931</v>
      </c>
      <c r="I6" s="7" t="s">
        <v>464</v>
      </c>
      <c r="J6" s="7">
        <v>15.2</v>
      </c>
      <c r="K6" s="58">
        <v>23.4</v>
      </c>
      <c r="L6" s="58">
        <v>6.9</v>
      </c>
    </row>
    <row r="7" spans="1:12">
      <c r="A7" s="17">
        <v>42409</v>
      </c>
      <c r="B7" s="63">
        <f>datos!D7</f>
        <v>4</v>
      </c>
      <c r="C7" s="64">
        <f>datos!H7</f>
        <v>30.5</v>
      </c>
      <c r="D7" s="64">
        <f>datos!I7</f>
        <v>42</v>
      </c>
      <c r="E7" s="7" t="s">
        <v>465</v>
      </c>
      <c r="F7" s="58">
        <f>AVERAGE(B56:B79)</f>
        <v>14.875</v>
      </c>
      <c r="G7" s="58">
        <f>AVERAGE(C56:C79)</f>
        <v>20.5</v>
      </c>
      <c r="H7" s="58">
        <f>AVERAGE(D56:D79)</f>
        <v>12.75</v>
      </c>
      <c r="I7" s="7" t="s">
        <v>465</v>
      </c>
      <c r="J7" s="7">
        <v>18.8</v>
      </c>
      <c r="K7" s="58">
        <v>26.9</v>
      </c>
      <c r="L7" s="58">
        <v>10.6</v>
      </c>
    </row>
    <row r="8" spans="1:12">
      <c r="A8" s="17">
        <v>42410</v>
      </c>
      <c r="B8" s="63">
        <f>datos!D8</f>
        <v>5</v>
      </c>
      <c r="C8" s="64">
        <f>datos!H8</f>
        <v>29</v>
      </c>
      <c r="D8" s="64">
        <f>datos!I8</f>
        <v>39</v>
      </c>
      <c r="E8" s="7" t="s">
        <v>466</v>
      </c>
      <c r="F8" s="58">
        <f>AVERAGE(B80:B92)</f>
        <v>22.076923076923077</v>
      </c>
      <c r="G8" s="58">
        <f>AVERAGE(C80:C92)</f>
        <v>33</v>
      </c>
      <c r="H8" s="58">
        <f>AVERAGE(D80:D92)</f>
        <v>17</v>
      </c>
      <c r="I8" s="7" t="s">
        <v>466</v>
      </c>
      <c r="J8" s="7">
        <v>24.5</v>
      </c>
      <c r="K8" s="58">
        <v>32.4</v>
      </c>
      <c r="L8" s="58">
        <v>16.7</v>
      </c>
    </row>
    <row r="9" spans="1:12">
      <c r="A9" s="17">
        <v>42411</v>
      </c>
      <c r="B9" s="63">
        <f>datos!D9</f>
        <v>6</v>
      </c>
      <c r="C9" s="64">
        <f>datos!H9</f>
        <v>-30</v>
      </c>
      <c r="D9" s="64">
        <f>datos!I9</f>
        <v>-42</v>
      </c>
      <c r="E9" s="7" t="s">
        <v>467</v>
      </c>
      <c r="F9" s="58">
        <f>AVERAGE(B93:B114)</f>
        <v>24.84090909090909</v>
      </c>
      <c r="G9" s="58">
        <f>AVERAGE(C93:C114)</f>
        <v>37.863636363636367</v>
      </c>
      <c r="H9" s="58">
        <f>AVERAGE(D93:D114)</f>
        <v>21.90909090909091</v>
      </c>
      <c r="I9" s="7" t="s">
        <v>467</v>
      </c>
      <c r="J9" s="7">
        <v>28.7</v>
      </c>
      <c r="K9" s="58">
        <v>36.6</v>
      </c>
      <c r="L9" s="58">
        <v>20.7</v>
      </c>
    </row>
    <row r="10" spans="1:12">
      <c r="A10" s="17">
        <v>42412</v>
      </c>
      <c r="B10" s="63">
        <f>datos!D10</f>
        <v>6</v>
      </c>
      <c r="C10" s="64">
        <f>datos!H10</f>
        <v>24</v>
      </c>
      <c r="D10" s="64">
        <f>datos!I10</f>
        <v>41</v>
      </c>
      <c r="E10" s="7" t="s">
        <v>468</v>
      </c>
      <c r="F10" s="58">
        <f>AVERAGE(B115:B135)</f>
        <v>29.523809523809526</v>
      </c>
      <c r="G10" s="58">
        <f>AVERAGE(C115:C135)</f>
        <v>40.095238095238095</v>
      </c>
      <c r="H10" s="58">
        <f>AVERAGE(D115:D135)</f>
        <v>26.071428571428573</v>
      </c>
      <c r="I10" s="7" t="s">
        <v>468</v>
      </c>
      <c r="J10" s="7">
        <v>29</v>
      </c>
      <c r="K10" s="58">
        <v>36.299999999999997</v>
      </c>
      <c r="L10" s="58">
        <v>21.8</v>
      </c>
    </row>
    <row r="11" spans="1:12">
      <c r="A11" s="17">
        <v>42413</v>
      </c>
      <c r="B11" s="63">
        <f>datos!D11</f>
        <v>8</v>
      </c>
      <c r="C11" s="64">
        <f>datos!H11</f>
        <v>30</v>
      </c>
      <c r="D11" s="64">
        <f>datos!I11</f>
        <v>-39</v>
      </c>
      <c r="E11" s="7" t="s">
        <v>469</v>
      </c>
      <c r="F11" s="58">
        <f>AVERAGE(B136:B160)</f>
        <v>24.4</v>
      </c>
      <c r="G11" s="58">
        <f>AVERAGE(C136:C160)</f>
        <v>35.92</v>
      </c>
      <c r="H11" s="58">
        <f>AVERAGE(D136:D160)</f>
        <v>21.08</v>
      </c>
      <c r="I11" s="7" t="s">
        <v>469</v>
      </c>
      <c r="J11" s="7">
        <v>27.9</v>
      </c>
      <c r="K11" s="58">
        <v>35</v>
      </c>
      <c r="L11" s="58">
        <v>20.9</v>
      </c>
    </row>
    <row r="12" spans="1:12">
      <c r="A12" s="17">
        <v>42414</v>
      </c>
      <c r="B12" s="63">
        <f>datos!D12</f>
        <v>9</v>
      </c>
      <c r="C12" s="64">
        <f>datos!H12</f>
        <v>10</v>
      </c>
      <c r="D12" s="64">
        <f>datos!I12</f>
        <v>9</v>
      </c>
      <c r="E12" s="7" t="s">
        <v>470</v>
      </c>
      <c r="F12" s="58">
        <f>AVERAGE(B161:B190)</f>
        <v>20.766666666666666</v>
      </c>
      <c r="G12" s="58">
        <f>AVERAGE(C161:C190)</f>
        <v>33.133333333333333</v>
      </c>
      <c r="H12" s="58">
        <f>AVERAGE(D161:D190)</f>
        <v>18.733333333333334</v>
      </c>
      <c r="I12" s="7" t="s">
        <v>470</v>
      </c>
      <c r="J12" s="7">
        <v>24.8</v>
      </c>
      <c r="K12" s="58">
        <v>32.1</v>
      </c>
      <c r="L12" s="58">
        <v>19.600000000000001</v>
      </c>
    </row>
    <row r="13" spans="1:12">
      <c r="A13" s="17">
        <v>42415</v>
      </c>
      <c r="B13" s="63">
        <f>datos!D13</f>
        <v>10</v>
      </c>
      <c r="C13" s="64">
        <f>datos!H13</f>
        <v>29</v>
      </c>
      <c r="D13" s="64">
        <f>datos!I13</f>
        <v>9</v>
      </c>
      <c r="E13" s="7" t="s">
        <v>471</v>
      </c>
      <c r="F13" s="58">
        <f>AVERAGE(B191:B221)</f>
        <v>15.03225806451613</v>
      </c>
      <c r="G13" s="58">
        <f>AVERAGE(C191:C221)</f>
        <v>30.93548387096774</v>
      </c>
      <c r="H13" s="58">
        <f>AVERAGE(D191:D221)</f>
        <v>14.35483870967742</v>
      </c>
      <c r="I13" s="7" t="s">
        <v>471</v>
      </c>
      <c r="J13" s="7">
        <v>18.8</v>
      </c>
      <c r="K13" s="58">
        <v>26.8</v>
      </c>
      <c r="L13" s="58">
        <v>10.8</v>
      </c>
    </row>
    <row r="14" spans="1:12">
      <c r="A14" s="17">
        <v>42416</v>
      </c>
      <c r="B14" s="63">
        <f>datos!D14</f>
        <v>9</v>
      </c>
      <c r="C14" s="64">
        <f>datos!H14</f>
        <v>24</v>
      </c>
      <c r="D14" s="64">
        <f>datos!I14</f>
        <v>5</v>
      </c>
      <c r="E14" s="7" t="s">
        <v>472</v>
      </c>
      <c r="F14" s="58">
        <f>AVERAGE(B222:B251)</f>
        <v>10.166666666666666</v>
      </c>
      <c r="G14" s="58">
        <f>AVERAGE(C222:C251)</f>
        <v>20</v>
      </c>
      <c r="H14" s="58">
        <f>AVERAGE(D222:D251)</f>
        <v>7.1333333333333337</v>
      </c>
      <c r="I14" s="7" t="s">
        <v>472</v>
      </c>
      <c r="J14" s="7">
        <v>12.7</v>
      </c>
      <c r="K14" s="58">
        <v>20.9</v>
      </c>
      <c r="L14" s="58">
        <v>4.2</v>
      </c>
    </row>
    <row r="15" spans="1:12">
      <c r="A15" s="17">
        <v>42417</v>
      </c>
      <c r="B15" s="63" t="str">
        <f>datos!D15</f>
        <v>VISITA PAPAL</v>
      </c>
      <c r="C15" s="64">
        <f>datos!H15</f>
        <v>0</v>
      </c>
      <c r="D15" s="64">
        <f>datos!I15</f>
        <v>0</v>
      </c>
      <c r="E15" s="7" t="s">
        <v>473</v>
      </c>
      <c r="F15" s="58">
        <f>AVERAGE(B252:B282)</f>
        <v>4.612903225806452</v>
      </c>
      <c r="G15" s="58">
        <f>AVERAGE(C252:C282)</f>
        <v>13.741935483870968</v>
      </c>
      <c r="H15" s="58">
        <f>AVERAGE(D252:D282)</f>
        <v>2.2903225806451615</v>
      </c>
      <c r="I15" s="7" t="s">
        <v>473</v>
      </c>
      <c r="J15" s="7">
        <v>9.3000000000000007</v>
      </c>
      <c r="K15" s="58">
        <v>16.5</v>
      </c>
      <c r="L15" s="58">
        <v>1.9</v>
      </c>
    </row>
    <row r="16" spans="1:12">
      <c r="A16" s="17">
        <v>42418</v>
      </c>
      <c r="B16" s="63">
        <f>datos!D16</f>
        <v>10</v>
      </c>
      <c r="C16" s="64">
        <f>datos!H16</f>
        <v>27</v>
      </c>
      <c r="D16" s="64">
        <f>datos!I16</f>
        <v>9</v>
      </c>
    </row>
    <row r="17" spans="1:4">
      <c r="A17" s="17">
        <v>42419</v>
      </c>
      <c r="B17" s="63">
        <f>datos!D17</f>
        <v>14</v>
      </c>
      <c r="C17" s="64">
        <f>datos!H17</f>
        <v>26</v>
      </c>
      <c r="D17" s="64">
        <f>datos!I17</f>
        <v>14</v>
      </c>
    </row>
    <row r="18" spans="1:4">
      <c r="A18" s="17">
        <v>42420</v>
      </c>
      <c r="B18" s="63">
        <f>datos!D18</f>
        <v>13</v>
      </c>
      <c r="C18" s="64">
        <f>datos!H18</f>
        <v>30</v>
      </c>
      <c r="D18" s="64">
        <f>datos!I18</f>
        <v>10</v>
      </c>
    </row>
    <row r="19" spans="1:4">
      <c r="A19" s="17">
        <v>42422</v>
      </c>
      <c r="B19" s="63">
        <f>datos!D19</f>
        <v>10</v>
      </c>
      <c r="C19" s="64">
        <f>datos!H19</f>
        <v>0</v>
      </c>
      <c r="D19" s="64">
        <f>datos!I19</f>
        <v>5</v>
      </c>
    </row>
    <row r="20" spans="1:4">
      <c r="A20" s="17">
        <v>42423</v>
      </c>
      <c r="B20" s="63">
        <f>datos!D20</f>
        <v>10</v>
      </c>
      <c r="C20" s="64">
        <f>datos!H20</f>
        <v>0</v>
      </c>
      <c r="D20" s="64">
        <f>datos!I20</f>
        <v>9</v>
      </c>
    </row>
    <row r="21" spans="1:4">
      <c r="A21" s="17">
        <v>42424</v>
      </c>
      <c r="B21" s="63">
        <f>datos!D21</f>
        <v>4</v>
      </c>
      <c r="C21" s="64">
        <f>datos!H21</f>
        <v>38</v>
      </c>
      <c r="D21" s="64">
        <f>datos!I21</f>
        <v>29</v>
      </c>
    </row>
    <row r="22" spans="1:4">
      <c r="A22" s="17">
        <v>42425</v>
      </c>
      <c r="B22" s="63">
        <f>datos!D22</f>
        <v>6</v>
      </c>
      <c r="C22" s="64">
        <f>datos!H22</f>
        <v>5</v>
      </c>
      <c r="D22" s="64">
        <f>datos!I22</f>
        <v>6</v>
      </c>
    </row>
    <row r="23" spans="1:4">
      <c r="A23" s="17">
        <v>42426</v>
      </c>
      <c r="B23" s="63">
        <f>datos!D23</f>
        <v>7</v>
      </c>
      <c r="C23" s="64">
        <f>datos!H23</f>
        <v>21</v>
      </c>
      <c r="D23" s="64">
        <f>datos!I23</f>
        <v>3</v>
      </c>
    </row>
    <row r="24" spans="1:4">
      <c r="A24" s="17">
        <v>42427</v>
      </c>
      <c r="B24" s="63">
        <f>datos!D24</f>
        <v>9</v>
      </c>
      <c r="C24" s="64">
        <f>datos!H24</f>
        <v>24</v>
      </c>
      <c r="D24" s="64">
        <f>datos!I24</f>
        <v>4</v>
      </c>
    </row>
    <row r="25" spans="1:4">
      <c r="A25" s="17">
        <v>42428</v>
      </c>
      <c r="B25" s="63">
        <f>datos!D25</f>
        <v>10.5</v>
      </c>
      <c r="C25" s="64">
        <f>datos!H25</f>
        <v>11</v>
      </c>
      <c r="D25" s="64">
        <f>datos!I25</f>
        <v>11</v>
      </c>
    </row>
    <row r="26" spans="1:4">
      <c r="A26" s="17">
        <v>42429</v>
      </c>
      <c r="B26" s="63">
        <f>datos!D26</f>
        <v>10</v>
      </c>
      <c r="C26" s="64">
        <f>datos!H26</f>
        <v>27</v>
      </c>
      <c r="D26" s="64">
        <f>datos!I26</f>
        <v>-2</v>
      </c>
    </row>
    <row r="27" spans="1:4">
      <c r="A27" s="17">
        <v>42430</v>
      </c>
      <c r="B27" s="63">
        <f>datos!D27</f>
        <v>11</v>
      </c>
      <c r="C27" s="64">
        <f>datos!H27</f>
        <v>13</v>
      </c>
      <c r="D27" s="64">
        <f>datos!I27</f>
        <v>10</v>
      </c>
    </row>
    <row r="28" spans="1:4">
      <c r="A28" s="17">
        <v>42431</v>
      </c>
      <c r="B28" s="63">
        <f>datos!D28</f>
        <v>11</v>
      </c>
      <c r="C28" s="64">
        <f>datos!H28</f>
        <v>11</v>
      </c>
      <c r="D28" s="64">
        <f>datos!I28</f>
        <v>11</v>
      </c>
    </row>
    <row r="29" spans="1:4">
      <c r="A29" s="17">
        <v>42432</v>
      </c>
      <c r="B29" s="63">
        <f>datos!D29</f>
        <v>12</v>
      </c>
      <c r="C29" s="64">
        <f>datos!H29</f>
        <v>14</v>
      </c>
      <c r="D29" s="64">
        <f>datos!I29</f>
        <v>12</v>
      </c>
    </row>
    <row r="30" spans="1:4">
      <c r="A30" s="17">
        <v>42433</v>
      </c>
      <c r="B30" s="63">
        <f>datos!D30</f>
        <v>12</v>
      </c>
      <c r="C30" s="64">
        <f>datos!H30</f>
        <v>29</v>
      </c>
      <c r="D30" s="64">
        <f>datos!I30</f>
        <v>7</v>
      </c>
    </row>
    <row r="31" spans="1:4">
      <c r="A31" s="17">
        <v>42434</v>
      </c>
      <c r="B31" s="63">
        <f>datos!D31</f>
        <v>13</v>
      </c>
      <c r="C31" s="64">
        <f>datos!H31</f>
        <v>30</v>
      </c>
      <c r="D31" s="64">
        <f>datos!I31</f>
        <v>10</v>
      </c>
    </row>
    <row r="32" spans="1:4">
      <c r="A32" s="17">
        <v>42435</v>
      </c>
      <c r="B32" s="63">
        <f>datos!D32</f>
        <v>13</v>
      </c>
      <c r="C32" s="64">
        <f>datos!H32</f>
        <v>14</v>
      </c>
      <c r="D32" s="64">
        <f>datos!I32</f>
        <v>13</v>
      </c>
    </row>
    <row r="33" spans="1:4">
      <c r="A33" s="17">
        <v>42436</v>
      </c>
      <c r="B33" s="63">
        <f>datos!D33</f>
        <v>15</v>
      </c>
      <c r="C33" s="64">
        <f>datos!H33</f>
        <v>15</v>
      </c>
      <c r="D33" s="64">
        <f>datos!I33</f>
        <v>14</v>
      </c>
    </row>
    <row r="34" spans="1:4">
      <c r="A34" s="17">
        <v>42437</v>
      </c>
      <c r="B34" s="63">
        <f>datos!D34</f>
        <v>9</v>
      </c>
      <c r="C34" s="64">
        <f>datos!H34</f>
        <v>23</v>
      </c>
      <c r="D34" s="64">
        <f>datos!I34</f>
        <v>8</v>
      </c>
    </row>
    <row r="35" spans="1:4">
      <c r="A35" s="17">
        <v>42438</v>
      </c>
      <c r="B35" s="63">
        <f>datos!D35</f>
        <v>7</v>
      </c>
      <c r="C35" s="64">
        <f>datos!H35</f>
        <v>8</v>
      </c>
      <c r="D35" s="64">
        <f>datos!I35</f>
        <v>8</v>
      </c>
    </row>
    <row r="36" spans="1:4">
      <c r="A36" s="17">
        <v>42439</v>
      </c>
      <c r="B36" s="63">
        <f>datos!D36</f>
        <v>11</v>
      </c>
      <c r="C36" s="64">
        <f>datos!H36</f>
        <v>10</v>
      </c>
      <c r="D36" s="64">
        <f>datos!I36</f>
        <v>10</v>
      </c>
    </row>
    <row r="37" spans="1:4">
      <c r="A37" s="17">
        <v>42440</v>
      </c>
      <c r="B37" s="63">
        <f>datos!D37</f>
        <v>12</v>
      </c>
      <c r="C37" s="64">
        <f>datos!H37</f>
        <v>13</v>
      </c>
      <c r="D37" s="64">
        <f>datos!I37</f>
        <v>13</v>
      </c>
    </row>
    <row r="38" spans="1:4">
      <c r="A38" s="17">
        <v>42441</v>
      </c>
      <c r="B38" s="63">
        <f>datos!D38</f>
        <v>14</v>
      </c>
      <c r="C38" s="64">
        <f>datos!H38</f>
        <v>13</v>
      </c>
      <c r="D38" s="64">
        <f>datos!I38</f>
        <v>12</v>
      </c>
    </row>
    <row r="39" spans="1:4">
      <c r="A39" s="17">
        <v>42442</v>
      </c>
      <c r="B39" s="63">
        <f>datos!D39</f>
        <v>10</v>
      </c>
      <c r="C39" s="64">
        <f>datos!H39</f>
        <v>25</v>
      </c>
      <c r="D39" s="64">
        <f>datos!I39</f>
        <v>11</v>
      </c>
    </row>
    <row r="40" spans="1:4">
      <c r="A40" s="17">
        <v>42443</v>
      </c>
      <c r="B40" s="63">
        <f>datos!D40</f>
        <v>12</v>
      </c>
      <c r="C40" s="64">
        <f>datos!H40</f>
        <v>13</v>
      </c>
      <c r="D40" s="64">
        <f>datos!I40</f>
        <v>13.5</v>
      </c>
    </row>
    <row r="41" spans="1:4">
      <c r="A41" s="17">
        <v>42444</v>
      </c>
      <c r="B41" s="63">
        <f>datos!D41</f>
        <v>14</v>
      </c>
      <c r="C41" s="64">
        <f>datos!H41</f>
        <v>14</v>
      </c>
      <c r="D41" s="64">
        <f>datos!I41</f>
        <v>14</v>
      </c>
    </row>
    <row r="42" spans="1:4">
      <c r="A42" s="17">
        <v>42445</v>
      </c>
      <c r="B42" s="63">
        <f>datos!D42</f>
        <v>10</v>
      </c>
      <c r="C42" s="64">
        <f>datos!H42</f>
        <v>11</v>
      </c>
      <c r="D42" s="64">
        <f>datos!I42</f>
        <v>10</v>
      </c>
    </row>
    <row r="43" spans="1:4">
      <c r="A43" s="17">
        <v>42446</v>
      </c>
      <c r="B43" s="63">
        <f>datos!D43</f>
        <v>11</v>
      </c>
      <c r="C43" s="64">
        <f>datos!H43</f>
        <v>19</v>
      </c>
      <c r="D43" s="64">
        <f>datos!I43</f>
        <v>8</v>
      </c>
    </row>
    <row r="44" spans="1:4">
      <c r="A44" s="17">
        <v>42447</v>
      </c>
      <c r="B44" s="63">
        <f>datos!D44</f>
        <v>16</v>
      </c>
      <c r="C44" s="64">
        <f>datos!H44</f>
        <v>15</v>
      </c>
      <c r="D44" s="64">
        <f>datos!I44</f>
        <v>15</v>
      </c>
    </row>
    <row r="45" spans="1:4">
      <c r="A45" s="17">
        <v>42450</v>
      </c>
      <c r="B45" s="63">
        <f>datos!D45</f>
        <v>9</v>
      </c>
      <c r="C45" s="64">
        <f>datos!H45</f>
        <v>40</v>
      </c>
      <c r="D45" s="64">
        <f>datos!I45</f>
        <v>9</v>
      </c>
    </row>
    <row r="46" spans="1:4">
      <c r="A46" s="17">
        <v>42451</v>
      </c>
      <c r="B46" s="63">
        <f>datos!D46</f>
        <v>12</v>
      </c>
      <c r="C46" s="64">
        <f>datos!H46</f>
        <v>30</v>
      </c>
      <c r="D46" s="64">
        <f>datos!I46</f>
        <v>8</v>
      </c>
    </row>
    <row r="47" spans="1:4">
      <c r="A47" s="17">
        <v>42452</v>
      </c>
      <c r="B47" s="63">
        <f>datos!D47</f>
        <v>14</v>
      </c>
      <c r="C47" s="64">
        <f>datos!H47</f>
        <v>30</v>
      </c>
      <c r="D47" s="64">
        <f>datos!I47</f>
        <v>12</v>
      </c>
    </row>
    <row r="48" spans="1:4">
      <c r="A48" s="17">
        <v>42453</v>
      </c>
      <c r="B48" s="63">
        <f>datos!D48</f>
        <v>8</v>
      </c>
      <c r="C48" s="64">
        <f>datos!H48</f>
        <v>22</v>
      </c>
      <c r="D48" s="64">
        <f>datos!I48</f>
        <v>5</v>
      </c>
    </row>
    <row r="49" spans="1:4">
      <c r="A49" s="17">
        <v>42454</v>
      </c>
      <c r="B49" s="63">
        <f>datos!D49</f>
        <v>8</v>
      </c>
      <c r="C49" s="64">
        <f>datos!H49</f>
        <v>24</v>
      </c>
      <c r="D49" s="64">
        <f>datos!I49</f>
        <v>5</v>
      </c>
    </row>
    <row r="50" spans="1:4">
      <c r="A50" s="17">
        <v>42455</v>
      </c>
      <c r="B50" s="63">
        <f>datos!D50</f>
        <v>13</v>
      </c>
      <c r="C50" s="64">
        <f>datos!H50</f>
        <v>26</v>
      </c>
      <c r="D50" s="64">
        <f>datos!I50</f>
        <v>13</v>
      </c>
    </row>
    <row r="51" spans="1:4">
      <c r="A51" s="17">
        <v>42456</v>
      </c>
      <c r="B51" s="63">
        <f>datos!D51</f>
        <v>10</v>
      </c>
      <c r="C51" s="64">
        <f>datos!H51</f>
        <v>29</v>
      </c>
      <c r="D51" s="64">
        <f>datos!I51</f>
        <v>12</v>
      </c>
    </row>
    <row r="52" spans="1:4">
      <c r="A52" s="17">
        <v>42457</v>
      </c>
      <c r="B52" s="63">
        <f>datos!D52</f>
        <v>12</v>
      </c>
      <c r="C52" s="64">
        <f>datos!H52</f>
        <v>26</v>
      </c>
      <c r="D52" s="64">
        <f>datos!I52</f>
        <v>8</v>
      </c>
    </row>
    <row r="53" spans="1:4">
      <c r="A53" s="17">
        <v>42458</v>
      </c>
      <c r="B53" s="63">
        <f>datos!D53</f>
        <v>14</v>
      </c>
      <c r="C53" s="64">
        <f>datos!H53</f>
        <v>29</v>
      </c>
      <c r="D53" s="64">
        <f>datos!I53</f>
        <v>11</v>
      </c>
    </row>
    <row r="54" spans="1:4">
      <c r="A54" s="17">
        <v>42459</v>
      </c>
      <c r="B54" s="63">
        <f>datos!D54</f>
        <v>11</v>
      </c>
      <c r="C54" s="64">
        <f>datos!H54</f>
        <v>30</v>
      </c>
      <c r="D54" s="64">
        <f>datos!I54</f>
        <v>12</v>
      </c>
    </row>
    <row r="55" spans="1:4">
      <c r="A55" s="17">
        <v>42460</v>
      </c>
      <c r="B55" s="63">
        <f>datos!D55</f>
        <v>11</v>
      </c>
      <c r="C55" s="64">
        <f>datos!H55</f>
        <v>22</v>
      </c>
      <c r="D55" s="64">
        <f>datos!I55</f>
        <v>7</v>
      </c>
    </row>
    <row r="56" spans="1:4">
      <c r="A56" s="17">
        <v>42461</v>
      </c>
      <c r="B56" s="63">
        <f>datos!D56</f>
        <v>8</v>
      </c>
      <c r="C56" s="64">
        <f>datos!H56</f>
        <v>22</v>
      </c>
      <c r="D56" s="64">
        <f>datos!I56</f>
        <v>6</v>
      </c>
    </row>
    <row r="57" spans="1:4">
      <c r="A57" s="17">
        <v>42462</v>
      </c>
      <c r="B57" s="63">
        <f>datos!D57</f>
        <v>8</v>
      </c>
      <c r="C57" s="64">
        <f>datos!H57</f>
        <v>19</v>
      </c>
      <c r="D57" s="64">
        <f>datos!I57</f>
        <v>7</v>
      </c>
    </row>
    <row r="58" spans="1:4">
      <c r="A58" s="17">
        <v>42463</v>
      </c>
      <c r="B58" s="63">
        <f>datos!D58</f>
        <v>10</v>
      </c>
      <c r="C58" s="64">
        <f>datos!H58</f>
        <v>21</v>
      </c>
      <c r="D58" s="64">
        <f>datos!I58</f>
        <v>4</v>
      </c>
    </row>
    <row r="59" spans="1:4">
      <c r="A59" s="17">
        <v>42465</v>
      </c>
      <c r="B59" s="63">
        <f>datos!D59</f>
        <v>12</v>
      </c>
      <c r="C59" s="64">
        <f>datos!H59</f>
        <v>14</v>
      </c>
      <c r="D59" s="64">
        <f>datos!I59</f>
        <v>14</v>
      </c>
    </row>
    <row r="60" spans="1:4">
      <c r="A60" s="17">
        <v>42467</v>
      </c>
      <c r="B60" s="63">
        <f>datos!D60</f>
        <v>18</v>
      </c>
      <c r="C60" s="64">
        <f>datos!H60</f>
        <v>14</v>
      </c>
      <c r="D60" s="64">
        <f>datos!I60</f>
        <v>10</v>
      </c>
    </row>
    <row r="61" spans="1:4">
      <c r="A61" s="17">
        <v>42468</v>
      </c>
      <c r="B61" s="63">
        <f>datos!D61</f>
        <v>13</v>
      </c>
      <c r="C61" s="64">
        <f>datos!H61</f>
        <v>33</v>
      </c>
      <c r="D61" s="64">
        <f>datos!I61</f>
        <v>11</v>
      </c>
    </row>
    <row r="62" spans="1:4">
      <c r="A62" s="17">
        <v>42469</v>
      </c>
      <c r="B62" s="63">
        <f>datos!D62</f>
        <v>16</v>
      </c>
      <c r="C62" s="64">
        <f>datos!H62</f>
        <v>15</v>
      </c>
      <c r="D62" s="64">
        <f>datos!I62</f>
        <v>15</v>
      </c>
    </row>
    <row r="63" spans="1:4">
      <c r="A63" s="17">
        <v>42471</v>
      </c>
      <c r="B63" s="63">
        <f>datos!D63</f>
        <v>13</v>
      </c>
      <c r="C63" s="64">
        <f>datos!H63</f>
        <v>13</v>
      </c>
      <c r="D63" s="64">
        <f>datos!I63</f>
        <v>12</v>
      </c>
    </row>
    <row r="64" spans="1:4">
      <c r="A64" s="17">
        <v>42472</v>
      </c>
      <c r="B64" s="63">
        <f>datos!D64</f>
        <v>13</v>
      </c>
      <c r="C64" s="64">
        <f>datos!H64</f>
        <v>15</v>
      </c>
      <c r="D64" s="64">
        <f>datos!I64</f>
        <v>12</v>
      </c>
    </row>
    <row r="65" spans="1:4">
      <c r="A65" s="17">
        <v>42473</v>
      </c>
      <c r="B65" s="63">
        <f>datos!D65</f>
        <v>10</v>
      </c>
      <c r="C65" s="64">
        <f>datos!H65</f>
        <v>25</v>
      </c>
      <c r="D65" s="64">
        <f>datos!I65</f>
        <v>8</v>
      </c>
    </row>
    <row r="66" spans="1:4">
      <c r="A66" s="17">
        <v>42474</v>
      </c>
      <c r="B66" s="63">
        <f>datos!D66</f>
        <v>16</v>
      </c>
      <c r="C66" s="64">
        <f>datos!H66</f>
        <v>16</v>
      </c>
      <c r="D66" s="64">
        <f>datos!I66</f>
        <v>15</v>
      </c>
    </row>
    <row r="67" spans="1:4">
      <c r="A67" s="17">
        <v>42476</v>
      </c>
      <c r="B67" s="63">
        <f>datos!D67</f>
        <v>12</v>
      </c>
      <c r="C67" s="64">
        <f>datos!H67</f>
        <v>14</v>
      </c>
      <c r="D67" s="64">
        <f>datos!I67</f>
        <v>13</v>
      </c>
    </row>
    <row r="68" spans="1:4">
      <c r="A68" s="17">
        <v>42478</v>
      </c>
      <c r="B68" s="63">
        <f>datos!D68</f>
        <v>14</v>
      </c>
      <c r="C68" s="64">
        <f>datos!H68</f>
        <v>14</v>
      </c>
      <c r="D68" s="64">
        <f>datos!I68</f>
        <v>14</v>
      </c>
    </row>
    <row r="69" spans="1:4">
      <c r="A69" s="17">
        <v>42479</v>
      </c>
      <c r="B69" s="63">
        <f>datos!D69</f>
        <v>16</v>
      </c>
      <c r="C69" s="64">
        <f>datos!H69</f>
        <v>26</v>
      </c>
      <c r="D69" s="64">
        <f>datos!I69</f>
        <v>11</v>
      </c>
    </row>
    <row r="70" spans="1:4">
      <c r="A70" s="17">
        <v>42480</v>
      </c>
      <c r="B70" s="63">
        <f>datos!D70</f>
        <v>14</v>
      </c>
      <c r="C70" s="64">
        <f>datos!H70</f>
        <v>22</v>
      </c>
      <c r="D70" s="64">
        <f>datos!I70</f>
        <v>12</v>
      </c>
    </row>
    <row r="71" spans="1:4">
      <c r="A71" s="17">
        <v>42481</v>
      </c>
      <c r="B71" s="63">
        <f>datos!D71</f>
        <v>21</v>
      </c>
      <c r="C71" s="64">
        <f>datos!H71</f>
        <v>21</v>
      </c>
      <c r="D71" s="64">
        <f>datos!I71</f>
        <v>20</v>
      </c>
    </row>
    <row r="72" spans="1:4">
      <c r="A72" s="17">
        <v>42482</v>
      </c>
      <c r="B72" s="63">
        <f>datos!D72</f>
        <v>21</v>
      </c>
      <c r="C72" s="64">
        <f>datos!H72</f>
        <v>21</v>
      </c>
      <c r="D72" s="64">
        <f>datos!I72</f>
        <v>20</v>
      </c>
    </row>
    <row r="73" spans="1:4">
      <c r="A73" s="17">
        <v>42483</v>
      </c>
      <c r="B73" s="63">
        <f>datos!D73</f>
        <v>18</v>
      </c>
      <c r="C73" s="64">
        <f>datos!H73</f>
        <v>30</v>
      </c>
      <c r="D73" s="64">
        <f>datos!I73</f>
        <v>17</v>
      </c>
    </row>
    <row r="74" spans="1:4">
      <c r="A74" s="17">
        <v>42484</v>
      </c>
      <c r="B74" s="63">
        <f>datos!D74</f>
        <v>20</v>
      </c>
      <c r="C74" s="64">
        <f>datos!H74</f>
        <v>20</v>
      </c>
      <c r="D74" s="64">
        <f>datos!I74</f>
        <v>18</v>
      </c>
    </row>
    <row r="75" spans="1:4">
      <c r="A75" s="17">
        <v>42486</v>
      </c>
      <c r="B75" s="63">
        <f>datos!D75</f>
        <v>19</v>
      </c>
      <c r="C75" s="64">
        <f>datos!H75</f>
        <v>32</v>
      </c>
      <c r="D75" s="64">
        <f>datos!I75</f>
        <v>14</v>
      </c>
    </row>
    <row r="76" spans="1:4">
      <c r="A76" s="17">
        <v>42487</v>
      </c>
      <c r="B76" s="63">
        <f>datos!D76</f>
        <v>14</v>
      </c>
      <c r="C76" s="64">
        <f>datos!H76</f>
        <v>13</v>
      </c>
      <c r="D76" s="64">
        <f>datos!I76</f>
        <v>13</v>
      </c>
    </row>
    <row r="77" spans="1:4">
      <c r="A77" s="17">
        <v>42488</v>
      </c>
      <c r="B77" s="63">
        <f>datos!D77</f>
        <v>19</v>
      </c>
      <c r="C77" s="64">
        <f>datos!H77</f>
        <v>19</v>
      </c>
      <c r="D77" s="64">
        <f>datos!I77</f>
        <v>17</v>
      </c>
    </row>
    <row r="78" spans="1:4">
      <c r="A78" s="17">
        <v>42489</v>
      </c>
      <c r="B78" s="63">
        <f>datos!D78</f>
        <v>16</v>
      </c>
      <c r="C78" s="64">
        <f>datos!H78</f>
        <v>16</v>
      </c>
      <c r="D78" s="64">
        <f>datos!I78</f>
        <v>13</v>
      </c>
    </row>
    <row r="79" spans="1:4">
      <c r="A79" s="17">
        <v>42490</v>
      </c>
      <c r="B79" s="63">
        <f>datos!D79</f>
        <v>16</v>
      </c>
      <c r="C79" s="64">
        <f>datos!H79</f>
        <v>37</v>
      </c>
      <c r="D79" s="64">
        <f>datos!I79</f>
        <v>10</v>
      </c>
    </row>
    <row r="80" spans="1:4">
      <c r="A80" s="17">
        <v>42495</v>
      </c>
      <c r="B80" s="63">
        <f>datos!D80</f>
        <v>22</v>
      </c>
      <c r="C80" s="64">
        <f>datos!H80</f>
        <v>32</v>
      </c>
      <c r="D80" s="64">
        <f>datos!I80</f>
        <v>17</v>
      </c>
    </row>
    <row r="81" spans="1:4">
      <c r="A81" s="17">
        <v>42496</v>
      </c>
      <c r="B81" s="63">
        <f>datos!D81</f>
        <v>24</v>
      </c>
      <c r="C81" s="64">
        <f>datos!H81</f>
        <v>28</v>
      </c>
      <c r="D81" s="64">
        <f>datos!I81</f>
        <v>23</v>
      </c>
    </row>
    <row r="82" spans="1:4">
      <c r="A82" s="17">
        <v>42501</v>
      </c>
      <c r="B82" s="63">
        <f>datos!D82</f>
        <v>22</v>
      </c>
      <c r="C82" s="64">
        <f>datos!H82</f>
        <v>33</v>
      </c>
      <c r="D82" s="64">
        <f>datos!I82</f>
        <v>17</v>
      </c>
    </row>
    <row r="83" spans="1:4">
      <c r="A83" s="17">
        <v>42502</v>
      </c>
      <c r="B83" s="63">
        <f>datos!D83</f>
        <v>24</v>
      </c>
      <c r="C83" s="64">
        <f>datos!H83</f>
        <v>35</v>
      </c>
      <c r="D83" s="64">
        <f>datos!I83</f>
        <v>17</v>
      </c>
    </row>
    <row r="84" spans="1:4">
      <c r="A84" s="17">
        <v>42506</v>
      </c>
      <c r="B84" s="63">
        <f>datos!D84</f>
        <v>20</v>
      </c>
      <c r="C84" s="64">
        <f>datos!H84</f>
        <v>30</v>
      </c>
      <c r="D84" s="64">
        <f>datos!I84</f>
        <v>9</v>
      </c>
    </row>
    <row r="85" spans="1:4">
      <c r="A85" s="17">
        <v>42510</v>
      </c>
      <c r="B85" s="63">
        <f>datos!D85</f>
        <v>19</v>
      </c>
      <c r="C85" s="64">
        <f>datos!H85</f>
        <v>29</v>
      </c>
      <c r="D85" s="64">
        <f>datos!I85</f>
        <v>11</v>
      </c>
    </row>
    <row r="86" spans="1:4">
      <c r="A86" s="17">
        <v>42513</v>
      </c>
      <c r="B86" s="63">
        <f>datos!D86</f>
        <v>21</v>
      </c>
      <c r="C86" s="64">
        <f>datos!H86</f>
        <v>36</v>
      </c>
      <c r="D86" s="64">
        <f>datos!I86</f>
        <v>18</v>
      </c>
    </row>
    <row r="87" spans="1:4">
      <c r="A87" s="17">
        <v>42514</v>
      </c>
      <c r="B87" s="63">
        <f>datos!D87</f>
        <v>24</v>
      </c>
      <c r="C87" s="64">
        <f>datos!H87</f>
        <v>36</v>
      </c>
      <c r="D87" s="64">
        <f>datos!I87</f>
        <v>18</v>
      </c>
    </row>
    <row r="88" spans="1:4">
      <c r="A88" s="17">
        <v>42515</v>
      </c>
      <c r="B88" s="63">
        <f>datos!D88</f>
        <v>24</v>
      </c>
      <c r="C88" s="64">
        <f>datos!H88</f>
        <v>35</v>
      </c>
      <c r="D88" s="64">
        <f>datos!I88</f>
        <v>20</v>
      </c>
    </row>
    <row r="89" spans="1:4">
      <c r="A89" s="17">
        <v>42516</v>
      </c>
      <c r="B89" s="63">
        <f>datos!D89</f>
        <v>22</v>
      </c>
      <c r="C89" s="64">
        <f>datos!H89</f>
        <v>36</v>
      </c>
      <c r="D89" s="64">
        <f>datos!I89</f>
        <v>20</v>
      </c>
    </row>
    <row r="90" spans="1:4">
      <c r="A90" s="17">
        <v>42517</v>
      </c>
      <c r="B90" s="63">
        <f>datos!D90</f>
        <v>19</v>
      </c>
      <c r="C90" s="64">
        <f>datos!H90</f>
        <v>32</v>
      </c>
      <c r="D90" s="64">
        <f>datos!I90</f>
        <v>15</v>
      </c>
    </row>
    <row r="91" spans="1:4">
      <c r="A91" s="17">
        <v>42520</v>
      </c>
      <c r="B91" s="63">
        <f>datos!D91</f>
        <v>24</v>
      </c>
      <c r="C91" s="64">
        <f>datos!H91</f>
        <v>37</v>
      </c>
      <c r="D91" s="64">
        <f>datos!I91</f>
        <v>13</v>
      </c>
    </row>
    <row r="92" spans="1:4">
      <c r="A92" s="17">
        <v>42521</v>
      </c>
      <c r="B92" s="63">
        <f>datos!D92</f>
        <v>22</v>
      </c>
      <c r="C92" s="64">
        <f>datos!H92</f>
        <v>30</v>
      </c>
      <c r="D92" s="64">
        <f>datos!I92</f>
        <v>23</v>
      </c>
    </row>
    <row r="93" spans="1:4">
      <c r="A93" s="17">
        <v>42522</v>
      </c>
      <c r="B93" s="63">
        <f>datos!D93</f>
        <v>24</v>
      </c>
      <c r="C93" s="64">
        <f>datos!H93</f>
        <v>32</v>
      </c>
      <c r="D93" s="64">
        <f>datos!I93</f>
        <v>18</v>
      </c>
    </row>
    <row r="94" spans="1:4">
      <c r="A94" s="17">
        <v>42523</v>
      </c>
      <c r="B94" s="63">
        <f>datos!D94</f>
        <v>20</v>
      </c>
      <c r="C94" s="64">
        <f>datos!H94</f>
        <v>32</v>
      </c>
      <c r="D94" s="64">
        <f>datos!I94</f>
        <v>15</v>
      </c>
    </row>
    <row r="95" spans="1:4">
      <c r="A95" s="17">
        <v>42524</v>
      </c>
      <c r="B95" s="63">
        <f>datos!D95</f>
        <v>24</v>
      </c>
      <c r="C95" s="64">
        <f>datos!H95</f>
        <v>33</v>
      </c>
      <c r="D95" s="64">
        <f>datos!I95</f>
        <v>18</v>
      </c>
    </row>
    <row r="96" spans="1:4">
      <c r="A96" s="17">
        <v>42527</v>
      </c>
      <c r="B96" s="63">
        <f>datos!D96</f>
        <v>26</v>
      </c>
      <c r="C96" s="64">
        <f>datos!H96</f>
        <v>38</v>
      </c>
      <c r="D96" s="64">
        <f>datos!I96</f>
        <v>18</v>
      </c>
    </row>
    <row r="97" spans="1:4">
      <c r="A97" s="17">
        <v>42528</v>
      </c>
      <c r="B97" s="63">
        <f>datos!D97</f>
        <v>30</v>
      </c>
      <c r="C97" s="64">
        <f>datos!H97</f>
        <v>39</v>
      </c>
      <c r="D97" s="64">
        <f>datos!I97</f>
        <v>25</v>
      </c>
    </row>
    <row r="98" spans="1:4">
      <c r="A98" s="17">
        <v>42529</v>
      </c>
      <c r="B98" s="63">
        <f>datos!D98</f>
        <v>24</v>
      </c>
      <c r="C98" s="64">
        <f>datos!H98</f>
        <v>39</v>
      </c>
      <c r="D98" s="64">
        <f>datos!I98</f>
        <v>23</v>
      </c>
    </row>
    <row r="99" spans="1:4">
      <c r="A99" s="17">
        <v>42530</v>
      </c>
      <c r="B99" s="63">
        <f>datos!D99</f>
        <v>26</v>
      </c>
      <c r="C99" s="64">
        <f>datos!H99</f>
        <v>39</v>
      </c>
      <c r="D99" s="64">
        <f>datos!I99</f>
        <v>24</v>
      </c>
    </row>
    <row r="100" spans="1:4">
      <c r="A100" s="17">
        <v>42531</v>
      </c>
      <c r="B100" s="63">
        <f>datos!D100</f>
        <v>28</v>
      </c>
      <c r="C100" s="64">
        <f>datos!H100</f>
        <v>40</v>
      </c>
      <c r="D100" s="64">
        <f>datos!I100</f>
        <v>25</v>
      </c>
    </row>
    <row r="101" spans="1:4">
      <c r="A101" s="17">
        <v>42534</v>
      </c>
      <c r="B101" s="63">
        <f>datos!D101</f>
        <v>0</v>
      </c>
      <c r="C101" s="64">
        <f>datos!H101</f>
        <v>40</v>
      </c>
      <c r="D101" s="64">
        <f>datos!I101</f>
        <v>22</v>
      </c>
    </row>
    <row r="102" spans="1:4">
      <c r="A102" s="17">
        <v>42535</v>
      </c>
      <c r="B102" s="63">
        <f>datos!D102</f>
        <v>26</v>
      </c>
      <c r="C102" s="64">
        <f>datos!H102</f>
        <v>38</v>
      </c>
      <c r="D102" s="64">
        <f>datos!I102</f>
        <v>23</v>
      </c>
    </row>
    <row r="103" spans="1:4">
      <c r="A103" s="17">
        <v>42536</v>
      </c>
      <c r="B103" s="63">
        <f>datos!D103</f>
        <v>24</v>
      </c>
      <c r="C103" s="64">
        <f>datos!H103</f>
        <v>27</v>
      </c>
      <c r="D103" s="64">
        <f>datos!I103</f>
        <v>20</v>
      </c>
    </row>
    <row r="104" spans="1:4">
      <c r="A104" s="17">
        <v>42537</v>
      </c>
      <c r="B104" s="63">
        <f>datos!D104</f>
        <v>27</v>
      </c>
      <c r="C104" s="64">
        <f>datos!H104</f>
        <v>41</v>
      </c>
      <c r="D104" s="64">
        <f>datos!I104</f>
        <v>22</v>
      </c>
    </row>
    <row r="105" spans="1:4">
      <c r="A105" s="17">
        <v>42538</v>
      </c>
      <c r="B105" s="63">
        <f>datos!D105</f>
        <v>26.5</v>
      </c>
      <c r="C105" s="64">
        <f>datos!H105</f>
        <v>39</v>
      </c>
      <c r="D105" s="64">
        <f>datos!I105</f>
        <v>21</v>
      </c>
    </row>
    <row r="106" spans="1:4">
      <c r="A106" s="17">
        <v>42541</v>
      </c>
      <c r="B106" s="63">
        <f>datos!D106</f>
        <v>27</v>
      </c>
      <c r="C106" s="64">
        <f>datos!H106</f>
        <v>44</v>
      </c>
      <c r="D106" s="64">
        <f>datos!I106</f>
        <v>23</v>
      </c>
    </row>
    <row r="107" spans="1:4">
      <c r="A107" s="17">
        <v>42542</v>
      </c>
      <c r="B107" s="63">
        <f>datos!D107</f>
        <v>21</v>
      </c>
      <c r="C107" s="64">
        <f>datos!H107</f>
        <v>38.5</v>
      </c>
      <c r="D107" s="64">
        <f>datos!I107</f>
        <v>24</v>
      </c>
    </row>
    <row r="108" spans="1:4">
      <c r="A108" s="17">
        <v>42543</v>
      </c>
      <c r="B108" s="63">
        <f>datos!D108</f>
        <v>30</v>
      </c>
      <c r="C108" s="64">
        <f>datos!H108</f>
        <v>38.5</v>
      </c>
      <c r="D108" s="64">
        <f>datos!I108</f>
        <v>20</v>
      </c>
    </row>
    <row r="109" spans="1:4">
      <c r="A109" s="17">
        <v>42544</v>
      </c>
      <c r="B109" s="63">
        <f>datos!D109</f>
        <v>32</v>
      </c>
      <c r="C109" s="64">
        <f>datos!H109</f>
        <v>43</v>
      </c>
      <c r="D109" s="64">
        <f>datos!I109</f>
        <v>28</v>
      </c>
    </row>
    <row r="110" spans="1:4">
      <c r="A110" s="17">
        <v>42545</v>
      </c>
      <c r="B110" s="63">
        <f>datos!D110</f>
        <v>29</v>
      </c>
      <c r="C110" s="64">
        <f>datos!H110</f>
        <v>43</v>
      </c>
      <c r="D110" s="64">
        <f>datos!I110</f>
        <v>25</v>
      </c>
    </row>
    <row r="111" spans="1:4">
      <c r="A111" s="17">
        <v>42548</v>
      </c>
      <c r="B111" s="63">
        <f>datos!D111</f>
        <v>27</v>
      </c>
      <c r="C111" s="64">
        <f>datos!H111</f>
        <v>40</v>
      </c>
      <c r="D111" s="64">
        <f>datos!I111</f>
        <v>21</v>
      </c>
    </row>
    <row r="112" spans="1:4">
      <c r="A112" s="17">
        <v>42549</v>
      </c>
      <c r="B112" s="63">
        <f>datos!D112</f>
        <v>24</v>
      </c>
      <c r="C112" s="64">
        <f>datos!H112</f>
        <v>36</v>
      </c>
      <c r="D112" s="64">
        <f>datos!I112</f>
        <v>22</v>
      </c>
    </row>
    <row r="113" spans="1:4">
      <c r="A113" s="17">
        <v>42550</v>
      </c>
      <c r="B113" s="63">
        <f>datos!D113</f>
        <v>25</v>
      </c>
      <c r="C113" s="64">
        <f>datos!H113</f>
        <v>36</v>
      </c>
      <c r="D113" s="64">
        <f>datos!I113</f>
        <v>21</v>
      </c>
    </row>
    <row r="114" spans="1:4">
      <c r="A114" s="17">
        <v>42551</v>
      </c>
      <c r="B114" s="63">
        <f>datos!D114</f>
        <v>26</v>
      </c>
      <c r="C114" s="64">
        <f>datos!H114</f>
        <v>37</v>
      </c>
      <c r="D114" s="64">
        <f>datos!I114</f>
        <v>24</v>
      </c>
    </row>
    <row r="115" spans="1:4">
      <c r="A115" s="17">
        <v>42552</v>
      </c>
      <c r="B115" s="63">
        <f>datos!D115</f>
        <v>22</v>
      </c>
      <c r="C115" s="64">
        <f>datos!H115</f>
        <v>37</v>
      </c>
      <c r="D115" s="64">
        <f>datos!I115</f>
        <v>24</v>
      </c>
    </row>
    <row r="116" spans="1:4">
      <c r="A116" s="17">
        <v>42555</v>
      </c>
      <c r="B116" s="63">
        <f>datos!D116</f>
        <v>32</v>
      </c>
      <c r="C116" s="64">
        <f>datos!H116</f>
        <v>39</v>
      </c>
      <c r="D116" s="64">
        <f>datos!I116</f>
        <v>21.5</v>
      </c>
    </row>
    <row r="117" spans="1:4">
      <c r="A117" s="17">
        <v>42556</v>
      </c>
      <c r="B117" s="63">
        <f>datos!D117</f>
        <v>29</v>
      </c>
      <c r="C117" s="64">
        <f>datos!H117</f>
        <v>42.5</v>
      </c>
      <c r="D117" s="64">
        <f>datos!I117</f>
        <v>26</v>
      </c>
    </row>
    <row r="118" spans="1:4">
      <c r="A118" s="17">
        <v>42557</v>
      </c>
      <c r="B118" s="63">
        <f>datos!D118</f>
        <v>29</v>
      </c>
      <c r="C118" s="64">
        <f>datos!H118</f>
        <v>43</v>
      </c>
      <c r="D118" s="64">
        <f>datos!I118</f>
        <v>20</v>
      </c>
    </row>
    <row r="119" spans="1:4">
      <c r="A119" s="17">
        <v>42558</v>
      </c>
      <c r="B119" s="63">
        <f>datos!D119</f>
        <v>30</v>
      </c>
      <c r="C119" s="64">
        <f>datos!H119</f>
        <v>41</v>
      </c>
      <c r="D119" s="64">
        <f>datos!I119</f>
        <v>26</v>
      </c>
    </row>
    <row r="120" spans="1:4">
      <c r="A120" s="17">
        <v>42559</v>
      </c>
      <c r="B120" s="63">
        <f>datos!D120</f>
        <v>29</v>
      </c>
      <c r="C120" s="64">
        <f>datos!H120</f>
        <v>42</v>
      </c>
      <c r="D120" s="64">
        <f>datos!I120</f>
        <v>35</v>
      </c>
    </row>
    <row r="121" spans="1:4">
      <c r="A121" s="17">
        <v>42562</v>
      </c>
      <c r="B121" s="63">
        <f>datos!D121</f>
        <v>33</v>
      </c>
      <c r="C121" s="64">
        <f>datos!H121</f>
        <v>43</v>
      </c>
      <c r="D121" s="64">
        <f>datos!I121</f>
        <v>25</v>
      </c>
    </row>
    <row r="122" spans="1:4">
      <c r="A122" s="17">
        <v>42563</v>
      </c>
      <c r="B122" s="63">
        <f>datos!D122</f>
        <v>32</v>
      </c>
      <c r="C122" s="64">
        <f>datos!H122</f>
        <v>41.5</v>
      </c>
      <c r="D122" s="64">
        <f>datos!I122</f>
        <v>25</v>
      </c>
    </row>
    <row r="123" spans="1:4">
      <c r="A123" s="17">
        <v>42564</v>
      </c>
      <c r="B123" s="63">
        <f>datos!D123</f>
        <v>30</v>
      </c>
      <c r="C123" s="64">
        <f>datos!H123</f>
        <v>41</v>
      </c>
      <c r="D123" s="64">
        <f>datos!I123</f>
        <v>26</v>
      </c>
    </row>
    <row r="124" spans="1:4">
      <c r="A124" s="17">
        <v>42565</v>
      </c>
      <c r="B124" s="63">
        <f>datos!D124</f>
        <v>31</v>
      </c>
      <c r="C124" s="64">
        <f>datos!H124</f>
        <v>43</v>
      </c>
      <c r="D124" s="64">
        <f>datos!I124</f>
        <v>29</v>
      </c>
    </row>
    <row r="125" spans="1:4">
      <c r="A125" s="17">
        <v>42566</v>
      </c>
      <c r="B125" s="63">
        <f>datos!D125</f>
        <v>31</v>
      </c>
      <c r="C125" s="64">
        <f>datos!H125</f>
        <v>45</v>
      </c>
      <c r="D125" s="64">
        <f>datos!I125</f>
        <v>27</v>
      </c>
    </row>
    <row r="126" spans="1:4">
      <c r="A126" s="17">
        <v>42569</v>
      </c>
      <c r="B126" s="63">
        <f>datos!D126</f>
        <v>29</v>
      </c>
      <c r="C126" s="64">
        <f>datos!H126</f>
        <v>43</v>
      </c>
      <c r="D126" s="64">
        <f>datos!I126</f>
        <v>25</v>
      </c>
    </row>
    <row r="127" spans="1:4">
      <c r="A127" s="17">
        <v>42570</v>
      </c>
      <c r="B127" s="63">
        <f>datos!D127</f>
        <v>29</v>
      </c>
      <c r="C127" s="64">
        <f>datos!H127</f>
        <v>41</v>
      </c>
      <c r="D127" s="64">
        <f>datos!I127</f>
        <v>26</v>
      </c>
    </row>
    <row r="128" spans="1:4">
      <c r="A128" s="17">
        <v>42571</v>
      </c>
      <c r="B128" s="63">
        <f>datos!D128</f>
        <v>28</v>
      </c>
      <c r="C128" s="64">
        <f>datos!H128</f>
        <v>40</v>
      </c>
      <c r="D128" s="64">
        <f>datos!I128</f>
        <v>25</v>
      </c>
    </row>
    <row r="129" spans="1:4">
      <c r="A129" s="17">
        <v>42572</v>
      </c>
      <c r="B129" s="63">
        <f>datos!D129</f>
        <v>30</v>
      </c>
      <c r="C129" s="64">
        <f>datos!H129</f>
        <v>40</v>
      </c>
      <c r="D129" s="64">
        <f>datos!I129</f>
        <v>25</v>
      </c>
    </row>
    <row r="130" spans="1:4">
      <c r="A130" s="17">
        <v>42573</v>
      </c>
      <c r="B130" s="63">
        <f>datos!D130</f>
        <v>32</v>
      </c>
      <c r="C130" s="64">
        <f>datos!H130</f>
        <v>42</v>
      </c>
      <c r="D130" s="64">
        <f>datos!I130</f>
        <v>25</v>
      </c>
    </row>
    <row r="131" spans="1:4">
      <c r="A131" s="17">
        <v>42576</v>
      </c>
      <c r="B131" s="63">
        <f>datos!D131</f>
        <v>31</v>
      </c>
      <c r="C131" s="64">
        <f>datos!H131</f>
        <v>43</v>
      </c>
      <c r="D131" s="64">
        <f>datos!I131</f>
        <v>25</v>
      </c>
    </row>
    <row r="132" spans="1:4">
      <c r="A132" s="17">
        <v>42577</v>
      </c>
      <c r="B132" s="63">
        <f>datos!D132</f>
        <v>28</v>
      </c>
      <c r="C132" s="64">
        <f>datos!H132</f>
        <v>40</v>
      </c>
      <c r="D132" s="64">
        <f>datos!I132</f>
        <v>21</v>
      </c>
    </row>
    <row r="133" spans="1:4">
      <c r="A133" s="17">
        <v>42578</v>
      </c>
      <c r="B133" s="63">
        <f>datos!D133</f>
        <v>26</v>
      </c>
      <c r="C133" s="64">
        <f>datos!H133</f>
        <v>22</v>
      </c>
      <c r="D133" s="64">
        <f>datos!I133</f>
        <v>41</v>
      </c>
    </row>
    <row r="134" spans="1:4">
      <c r="A134" s="17">
        <v>42579</v>
      </c>
      <c r="B134" s="63">
        <f>datos!D134</f>
        <v>30</v>
      </c>
      <c r="C134" s="64">
        <f>datos!H134</f>
        <v>33</v>
      </c>
      <c r="D134" s="64">
        <f>datos!I134</f>
        <v>25</v>
      </c>
    </row>
    <row r="135" spans="1:4">
      <c r="A135" s="17">
        <v>42580</v>
      </c>
      <c r="B135" s="63">
        <f>datos!D135</f>
        <v>29</v>
      </c>
      <c r="C135" s="64">
        <f>datos!H135</f>
        <v>40</v>
      </c>
      <c r="D135" s="64">
        <f>datos!I135</f>
        <v>25</v>
      </c>
    </row>
    <row r="136" spans="1:4">
      <c r="A136" s="17">
        <v>42583</v>
      </c>
      <c r="B136" s="63">
        <f>datos!D136</f>
        <v>27</v>
      </c>
      <c r="C136" s="64">
        <f>datos!H136</f>
        <v>38</v>
      </c>
      <c r="D136" s="64">
        <f>datos!I136</f>
        <v>24</v>
      </c>
    </row>
    <row r="137" spans="1:4">
      <c r="A137" s="17">
        <v>42584</v>
      </c>
      <c r="B137" s="63">
        <f>datos!D137</f>
        <v>28</v>
      </c>
      <c r="C137" s="64">
        <f>datos!H137</f>
        <v>38</v>
      </c>
      <c r="D137" s="64">
        <f>datos!I137</f>
        <v>24</v>
      </c>
    </row>
    <row r="138" spans="1:4">
      <c r="A138" s="17">
        <v>42585</v>
      </c>
      <c r="B138" s="63">
        <f>datos!D138</f>
        <v>27</v>
      </c>
      <c r="C138" s="64">
        <f>datos!H138</f>
        <v>38</v>
      </c>
      <c r="D138" s="64">
        <f>datos!I138</f>
        <v>24</v>
      </c>
    </row>
    <row r="139" spans="1:4">
      <c r="A139" s="17">
        <v>42586</v>
      </c>
      <c r="B139" s="63">
        <f>datos!D139</f>
        <v>23</v>
      </c>
      <c r="C139" s="64">
        <f>datos!H139</f>
        <v>37</v>
      </c>
      <c r="D139" s="64">
        <f>datos!I139</f>
        <v>21</v>
      </c>
    </row>
    <row r="140" spans="1:4">
      <c r="A140" s="17">
        <v>42587</v>
      </c>
      <c r="B140" s="63">
        <f>datos!D140</f>
        <v>28</v>
      </c>
      <c r="C140" s="64">
        <f>datos!H140</f>
        <v>38</v>
      </c>
      <c r="D140" s="64">
        <f>datos!I140</f>
        <v>23</v>
      </c>
    </row>
    <row r="141" spans="1:4">
      <c r="A141" s="17">
        <v>42588</v>
      </c>
      <c r="B141" s="63">
        <f>datos!D141</f>
        <v>30</v>
      </c>
      <c r="C141" s="64">
        <f>datos!H141</f>
        <v>41</v>
      </c>
      <c r="D141" s="64">
        <f>datos!I141</f>
        <v>23</v>
      </c>
    </row>
    <row r="142" spans="1:4">
      <c r="A142" s="17">
        <v>42591</v>
      </c>
      <c r="B142" s="63">
        <f>datos!D142</f>
        <v>27</v>
      </c>
      <c r="C142" s="64">
        <f>datos!H142</f>
        <v>41</v>
      </c>
      <c r="D142" s="64">
        <f>datos!I142</f>
        <v>24</v>
      </c>
    </row>
    <row r="143" spans="1:4">
      <c r="A143" s="17">
        <v>42592</v>
      </c>
      <c r="B143" s="63">
        <f>datos!D143</f>
        <v>23</v>
      </c>
      <c r="C143" s="64">
        <f>datos!H143</f>
        <v>33</v>
      </c>
      <c r="D143" s="64">
        <f>datos!I143</f>
        <v>21</v>
      </c>
    </row>
    <row r="144" spans="1:4">
      <c r="A144" s="17">
        <v>42593</v>
      </c>
      <c r="B144" s="63">
        <f>datos!D144</f>
        <v>26</v>
      </c>
      <c r="C144" s="64">
        <f>datos!H144</f>
        <v>35</v>
      </c>
      <c r="D144" s="64">
        <f>datos!I144</f>
        <v>22</v>
      </c>
    </row>
    <row r="145" spans="1:4">
      <c r="A145" s="17">
        <v>42594</v>
      </c>
      <c r="B145" s="63">
        <f>datos!D145</f>
        <v>29</v>
      </c>
      <c r="C145" s="64">
        <f>datos!H145</f>
        <v>37</v>
      </c>
      <c r="D145" s="64">
        <f>datos!I145</f>
        <v>25</v>
      </c>
    </row>
    <row r="146" spans="1:4">
      <c r="A146" s="17">
        <v>42597</v>
      </c>
      <c r="B146" s="63">
        <f>datos!D146</f>
        <v>22</v>
      </c>
      <c r="C146" s="64">
        <f>datos!H146</f>
        <v>41</v>
      </c>
      <c r="D146" s="64">
        <f>datos!I146</f>
        <v>21</v>
      </c>
    </row>
    <row r="147" spans="1:4">
      <c r="A147" s="17">
        <v>42598</v>
      </c>
      <c r="B147" s="63">
        <f>datos!D147</f>
        <v>25</v>
      </c>
      <c r="C147" s="64">
        <f>datos!H147</f>
        <v>35</v>
      </c>
      <c r="D147" s="64">
        <f>datos!I147</f>
        <v>20</v>
      </c>
    </row>
    <row r="148" spans="1:4">
      <c r="A148" s="17">
        <v>42599</v>
      </c>
      <c r="B148" s="63">
        <f>datos!D148</f>
        <v>26</v>
      </c>
      <c r="C148" s="64">
        <f>datos!H148</f>
        <v>36</v>
      </c>
      <c r="D148" s="64">
        <f>datos!I148</f>
        <v>20</v>
      </c>
    </row>
    <row r="149" spans="1:4">
      <c r="A149" s="17">
        <v>42600</v>
      </c>
      <c r="B149" s="63">
        <f>datos!D149</f>
        <v>26</v>
      </c>
      <c r="C149" s="64">
        <f>datos!H149</f>
        <v>36</v>
      </c>
      <c r="D149" s="64">
        <f>datos!I149</f>
        <v>19</v>
      </c>
    </row>
    <row r="150" spans="1:4">
      <c r="A150" s="17">
        <v>42601</v>
      </c>
      <c r="B150" s="63">
        <f>datos!D150</f>
        <v>23</v>
      </c>
      <c r="C150" s="64">
        <f>datos!H150</f>
        <v>37</v>
      </c>
      <c r="D150" s="64">
        <f>datos!I150</f>
        <v>21</v>
      </c>
    </row>
    <row r="151" spans="1:4">
      <c r="A151" s="17">
        <v>42604</v>
      </c>
      <c r="B151" s="63">
        <f>datos!D151</f>
        <v>23</v>
      </c>
      <c r="C151" s="64">
        <f>datos!H151</f>
        <v>38</v>
      </c>
      <c r="D151" s="64">
        <f>datos!I151</f>
        <v>19</v>
      </c>
    </row>
    <row r="152" spans="1:4">
      <c r="A152" s="17">
        <v>42605</v>
      </c>
      <c r="B152" s="63">
        <f>datos!D152</f>
        <v>24</v>
      </c>
      <c r="C152" s="64">
        <f>datos!H152</f>
        <v>34</v>
      </c>
      <c r="D152" s="64">
        <f>datos!I152</f>
        <v>21</v>
      </c>
    </row>
    <row r="153" spans="1:4">
      <c r="A153" s="17">
        <v>42606</v>
      </c>
      <c r="B153" s="63">
        <f>datos!D153</f>
        <v>20</v>
      </c>
      <c r="C153" s="64">
        <f>datos!H153</f>
        <v>37</v>
      </c>
      <c r="D153" s="64">
        <f>datos!I153</f>
        <v>19</v>
      </c>
    </row>
    <row r="154" spans="1:4">
      <c r="A154" s="17">
        <v>42607</v>
      </c>
      <c r="B154" s="63">
        <f>datos!D154</f>
        <v>20</v>
      </c>
      <c r="C154" s="64">
        <f>datos!H154</f>
        <v>30</v>
      </c>
      <c r="D154" s="64">
        <f>datos!I154</f>
        <v>20</v>
      </c>
    </row>
    <row r="155" spans="1:4">
      <c r="A155" s="17">
        <v>42608</v>
      </c>
      <c r="B155" s="63">
        <f>datos!D155</f>
        <v>23</v>
      </c>
      <c r="C155" s="64">
        <f>datos!H155</f>
        <v>34</v>
      </c>
      <c r="D155" s="64">
        <f>datos!I155</f>
        <v>18</v>
      </c>
    </row>
    <row r="156" spans="1:4">
      <c r="A156" s="17">
        <v>42609</v>
      </c>
      <c r="B156" s="63">
        <f>datos!D156</f>
        <v>24</v>
      </c>
      <c r="C156" s="64">
        <f>datos!H156</f>
        <v>35</v>
      </c>
      <c r="D156" s="64">
        <f>datos!I156</f>
        <v>22</v>
      </c>
    </row>
    <row r="157" spans="1:4">
      <c r="A157" s="17">
        <v>42610</v>
      </c>
      <c r="B157" s="63">
        <f>datos!D157</f>
        <v>22</v>
      </c>
      <c r="C157" s="64">
        <f>datos!H157</f>
        <v>35</v>
      </c>
      <c r="D157" s="64">
        <f>datos!I157</f>
        <v>17</v>
      </c>
    </row>
    <row r="158" spans="1:4">
      <c r="A158" s="17">
        <v>42611</v>
      </c>
      <c r="B158" s="63">
        <f>datos!D158</f>
        <v>22</v>
      </c>
      <c r="C158" s="64">
        <f>datos!H158</f>
        <v>33</v>
      </c>
      <c r="D158" s="64">
        <f>datos!I158</f>
        <v>20</v>
      </c>
    </row>
    <row r="159" spans="1:4">
      <c r="A159" s="17">
        <v>42612</v>
      </c>
      <c r="B159" s="63">
        <f>datos!D159</f>
        <v>22</v>
      </c>
      <c r="C159" s="64">
        <f>datos!H159</f>
        <v>34</v>
      </c>
      <c r="D159" s="64">
        <f>datos!I159</f>
        <v>19</v>
      </c>
    </row>
    <row r="160" spans="1:4">
      <c r="A160" s="17">
        <v>42613</v>
      </c>
      <c r="B160" s="63">
        <f>datos!D160</f>
        <v>20</v>
      </c>
      <c r="C160" s="64">
        <f>datos!H160</f>
        <v>27</v>
      </c>
      <c r="D160" s="64">
        <f>datos!I160</f>
        <v>20</v>
      </c>
    </row>
    <row r="161" spans="1:4">
      <c r="A161" s="17">
        <v>42614</v>
      </c>
      <c r="B161" s="63">
        <f>datos!D161</f>
        <v>20</v>
      </c>
      <c r="C161" s="64">
        <f>datos!H161</f>
        <v>30</v>
      </c>
      <c r="D161" s="64">
        <f>datos!I161</f>
        <v>20</v>
      </c>
    </row>
    <row r="162" spans="1:4">
      <c r="A162" s="17">
        <v>42615</v>
      </c>
      <c r="B162" s="63">
        <f>datos!D162</f>
        <v>23</v>
      </c>
      <c r="C162" s="64">
        <f>datos!H162</f>
        <v>29</v>
      </c>
      <c r="D162" s="64">
        <f>datos!I162</f>
        <v>19</v>
      </c>
    </row>
    <row r="163" spans="1:4">
      <c r="A163" s="17">
        <v>42616</v>
      </c>
      <c r="B163" s="63">
        <f>datos!D163</f>
        <v>24</v>
      </c>
      <c r="C163" s="64">
        <f>datos!H163</f>
        <v>34</v>
      </c>
      <c r="D163" s="64">
        <f>datos!I163</f>
        <v>21</v>
      </c>
    </row>
    <row r="164" spans="1:4">
      <c r="A164" s="17">
        <v>42617</v>
      </c>
      <c r="B164" s="63">
        <f>datos!D164</f>
        <v>24</v>
      </c>
      <c r="C164" s="64">
        <f>datos!H164</f>
        <v>36</v>
      </c>
      <c r="D164" s="64">
        <f>datos!I164</f>
        <v>21</v>
      </c>
    </row>
    <row r="165" spans="1:4">
      <c r="A165" s="17">
        <v>42618</v>
      </c>
      <c r="B165" s="63">
        <f>datos!D165</f>
        <v>24</v>
      </c>
      <c r="C165" s="64">
        <f>datos!H165</f>
        <v>37</v>
      </c>
      <c r="D165" s="64">
        <f>datos!I165</f>
        <v>21</v>
      </c>
    </row>
    <row r="166" spans="1:4">
      <c r="A166" s="17">
        <v>42619</v>
      </c>
      <c r="B166" s="63">
        <f>datos!D166</f>
        <v>23</v>
      </c>
      <c r="C166" s="64">
        <f>datos!H166</f>
        <v>37</v>
      </c>
      <c r="D166" s="64">
        <f>datos!I166</f>
        <v>22</v>
      </c>
    </row>
    <row r="167" spans="1:4">
      <c r="A167" s="17">
        <v>42620</v>
      </c>
      <c r="B167" s="63">
        <f>datos!D167</f>
        <v>19</v>
      </c>
      <c r="C167" s="64">
        <f>datos!H167</f>
        <v>27</v>
      </c>
      <c r="D167" s="64">
        <f>datos!I167</f>
        <v>20</v>
      </c>
    </row>
    <row r="168" spans="1:4">
      <c r="A168" s="17">
        <v>42621</v>
      </c>
      <c r="B168" s="63">
        <f>datos!D168</f>
        <v>22</v>
      </c>
      <c r="C168" s="64">
        <f>datos!H168</f>
        <v>32</v>
      </c>
      <c r="D168" s="64">
        <f>datos!I168</f>
        <v>20</v>
      </c>
    </row>
    <row r="169" spans="1:4">
      <c r="A169" s="17">
        <v>42622</v>
      </c>
      <c r="B169" s="63">
        <f>datos!D169</f>
        <v>22</v>
      </c>
      <c r="C169" s="64">
        <f>datos!H169</f>
        <v>33</v>
      </c>
      <c r="D169" s="64">
        <f>datos!I169</f>
        <v>21</v>
      </c>
    </row>
    <row r="170" spans="1:4">
      <c r="A170" s="17">
        <v>42623</v>
      </c>
      <c r="B170" s="63">
        <f>datos!D170</f>
        <v>22</v>
      </c>
      <c r="C170" s="64">
        <f>datos!H170</f>
        <v>35</v>
      </c>
      <c r="D170" s="64">
        <f>datos!I170</f>
        <v>20</v>
      </c>
    </row>
    <row r="171" spans="1:4">
      <c r="A171" s="17">
        <v>42624</v>
      </c>
      <c r="B171" s="63">
        <f>datos!D171</f>
        <v>20</v>
      </c>
      <c r="C171" s="64">
        <f>datos!H171</f>
        <v>30</v>
      </c>
      <c r="D171" s="64">
        <f>datos!I171</f>
        <v>18</v>
      </c>
    </row>
    <row r="172" spans="1:4">
      <c r="A172" s="17">
        <v>42625</v>
      </c>
      <c r="B172" s="63">
        <f>datos!D172</f>
        <v>21</v>
      </c>
      <c r="C172" s="64">
        <f>datos!H172</f>
        <v>33</v>
      </c>
      <c r="D172" s="64">
        <f>datos!I172</f>
        <v>19</v>
      </c>
    </row>
    <row r="173" spans="1:4">
      <c r="A173" s="17">
        <v>42626</v>
      </c>
      <c r="B173" s="63">
        <f>datos!D173</f>
        <v>22</v>
      </c>
      <c r="C173" s="64">
        <f>datos!H173</f>
        <v>34</v>
      </c>
      <c r="D173" s="64">
        <f>datos!I173</f>
        <v>20</v>
      </c>
    </row>
    <row r="174" spans="1:4">
      <c r="A174" s="17">
        <v>42627</v>
      </c>
      <c r="B174" s="63">
        <f>datos!D174</f>
        <v>21</v>
      </c>
      <c r="C174" s="64">
        <f>datos!H174</f>
        <v>34</v>
      </c>
      <c r="D174" s="64">
        <f>datos!I174</f>
        <v>18</v>
      </c>
    </row>
    <row r="175" spans="1:4">
      <c r="A175" s="17">
        <v>42628</v>
      </c>
      <c r="B175" s="63">
        <f>datos!D175</f>
        <v>21</v>
      </c>
      <c r="C175" s="64">
        <f>datos!H175</f>
        <v>35</v>
      </c>
      <c r="D175" s="64">
        <f>datos!I175</f>
        <v>20</v>
      </c>
    </row>
    <row r="176" spans="1:4">
      <c r="A176" s="17">
        <v>42629</v>
      </c>
      <c r="B176" s="63">
        <f>datos!D176</f>
        <v>22</v>
      </c>
      <c r="C176" s="64">
        <f>datos!H176</f>
        <v>36</v>
      </c>
      <c r="D176" s="64">
        <f>datos!I176</f>
        <v>19</v>
      </c>
    </row>
    <row r="177" spans="1:4">
      <c r="A177" s="17">
        <v>42630</v>
      </c>
      <c r="B177" s="63">
        <f>datos!D177</f>
        <v>20</v>
      </c>
      <c r="C177" s="64">
        <f>datos!H177</f>
        <v>36</v>
      </c>
      <c r="D177" s="64">
        <f>datos!I177</f>
        <v>17</v>
      </c>
    </row>
    <row r="178" spans="1:4">
      <c r="A178" s="17">
        <v>42631</v>
      </c>
      <c r="B178" s="63">
        <f>datos!D178</f>
        <v>20</v>
      </c>
      <c r="C178" s="64">
        <f>datos!H178</f>
        <v>35</v>
      </c>
      <c r="D178" s="64">
        <f>datos!I178</f>
        <v>17</v>
      </c>
    </row>
    <row r="179" spans="1:4">
      <c r="A179" s="17">
        <v>42632</v>
      </c>
      <c r="B179" s="63">
        <f>datos!D179</f>
        <v>19</v>
      </c>
      <c r="C179" s="64">
        <f>datos!H179</f>
        <v>36</v>
      </c>
      <c r="D179" s="64">
        <f>datos!I179</f>
        <v>17</v>
      </c>
    </row>
    <row r="180" spans="1:4">
      <c r="A180" s="17">
        <v>42633</v>
      </c>
      <c r="B180" s="63">
        <f>datos!D180</f>
        <v>23</v>
      </c>
      <c r="C180" s="64">
        <f>datos!H180</f>
        <v>39</v>
      </c>
      <c r="D180" s="64">
        <f>datos!I180</f>
        <v>20</v>
      </c>
    </row>
    <row r="181" spans="1:4">
      <c r="A181" s="17">
        <v>42634</v>
      </c>
      <c r="B181" s="63">
        <f>datos!D181</f>
        <v>23</v>
      </c>
      <c r="C181" s="64">
        <f>datos!H181</f>
        <v>38</v>
      </c>
      <c r="D181" s="64">
        <f>datos!I181</f>
        <v>21</v>
      </c>
    </row>
    <row r="182" spans="1:4">
      <c r="A182" s="17">
        <v>42635</v>
      </c>
      <c r="B182" s="63">
        <f>datos!D182</f>
        <v>22</v>
      </c>
      <c r="C182" s="64">
        <f>datos!H182</f>
        <v>37</v>
      </c>
      <c r="D182" s="64">
        <f>datos!I182</f>
        <v>19</v>
      </c>
    </row>
    <row r="183" spans="1:4">
      <c r="A183" s="17">
        <v>42636</v>
      </c>
      <c r="B183" s="63">
        <f>datos!D183</f>
        <v>24</v>
      </c>
      <c r="C183" s="64">
        <f>datos!H183</f>
        <v>38</v>
      </c>
      <c r="D183" s="64">
        <f>datos!I183</f>
        <v>22</v>
      </c>
    </row>
    <row r="184" spans="1:4">
      <c r="A184" s="17">
        <v>42637</v>
      </c>
      <c r="B184" s="63">
        <f>datos!D184</f>
        <v>20</v>
      </c>
      <c r="C184" s="64">
        <f>datos!H184</f>
        <v>35</v>
      </c>
      <c r="D184" s="64">
        <f>datos!I184</f>
        <v>18</v>
      </c>
    </row>
    <row r="185" spans="1:4">
      <c r="A185" s="17">
        <v>42638</v>
      </c>
      <c r="B185" s="63">
        <f>datos!D185</f>
        <v>20</v>
      </c>
      <c r="C185" s="64">
        <f>datos!H185</f>
        <v>31</v>
      </c>
      <c r="D185" s="64">
        <f>datos!I185</f>
        <v>18</v>
      </c>
    </row>
    <row r="186" spans="1:4">
      <c r="A186" s="17">
        <v>42639</v>
      </c>
      <c r="B186" s="63">
        <f>datos!D186</f>
        <v>18</v>
      </c>
      <c r="C186" s="64">
        <f>datos!H186</f>
        <v>29</v>
      </c>
      <c r="D186" s="64">
        <f>datos!I186</f>
        <v>18</v>
      </c>
    </row>
    <row r="187" spans="1:4">
      <c r="A187" s="17">
        <v>42640</v>
      </c>
      <c r="B187" s="63">
        <f>datos!D187</f>
        <v>13</v>
      </c>
      <c r="C187" s="64">
        <f>datos!H187</f>
        <v>19</v>
      </c>
      <c r="D187" s="64">
        <f>datos!I187</f>
        <v>12</v>
      </c>
    </row>
    <row r="188" spans="1:4">
      <c r="A188" s="17">
        <v>42641</v>
      </c>
      <c r="B188" s="63">
        <f>datos!D188</f>
        <v>16</v>
      </c>
      <c r="C188" s="64">
        <f>datos!H188</f>
        <v>26</v>
      </c>
      <c r="D188" s="64">
        <f>datos!I188</f>
        <v>13</v>
      </c>
    </row>
    <row r="189" spans="1:4">
      <c r="A189" s="17">
        <v>42642</v>
      </c>
      <c r="B189" s="63">
        <f>datos!D189</f>
        <v>20</v>
      </c>
      <c r="C189" s="64">
        <f>datos!H189</f>
        <v>31</v>
      </c>
      <c r="D189" s="64">
        <f>datos!I189</f>
        <v>16</v>
      </c>
    </row>
    <row r="190" spans="1:4">
      <c r="A190" s="17">
        <v>42643</v>
      </c>
      <c r="B190" s="63">
        <f>datos!D190</f>
        <v>15</v>
      </c>
      <c r="C190" s="64">
        <f>datos!H190</f>
        <v>32</v>
      </c>
      <c r="D190" s="64">
        <f>datos!I190</f>
        <v>15</v>
      </c>
    </row>
    <row r="191" spans="1:4">
      <c r="A191" s="17">
        <v>42644</v>
      </c>
      <c r="B191" s="63">
        <f>datos!D191</f>
        <v>16</v>
      </c>
      <c r="C191" s="64">
        <f>datos!H191</f>
        <v>27</v>
      </c>
      <c r="D191" s="64">
        <f>datos!I191</f>
        <v>23</v>
      </c>
    </row>
    <row r="192" spans="1:4">
      <c r="A192" s="17">
        <v>42645</v>
      </c>
      <c r="B192" s="63">
        <f>datos!D192</f>
        <v>18</v>
      </c>
      <c r="C192" s="64">
        <f>datos!H192</f>
        <v>31</v>
      </c>
      <c r="D192" s="64">
        <f>datos!I192</f>
        <v>24</v>
      </c>
    </row>
    <row r="193" spans="1:4">
      <c r="A193" s="17">
        <v>42646</v>
      </c>
      <c r="B193" s="63">
        <f>datos!D193</f>
        <v>18</v>
      </c>
      <c r="C193" s="64">
        <f>datos!H193</f>
        <v>32</v>
      </c>
      <c r="D193" s="64">
        <f>datos!I193</f>
        <v>18</v>
      </c>
    </row>
    <row r="194" spans="1:4">
      <c r="A194" s="17">
        <v>42647</v>
      </c>
      <c r="B194" s="63">
        <f>datos!D194</f>
        <v>16</v>
      </c>
      <c r="C194" s="64">
        <f>datos!H194</f>
        <v>32</v>
      </c>
      <c r="D194" s="64">
        <f>datos!I194</f>
        <v>16</v>
      </c>
    </row>
    <row r="195" spans="1:4">
      <c r="A195" s="17">
        <v>42648</v>
      </c>
      <c r="B195" s="63">
        <f>datos!D195</f>
        <v>14</v>
      </c>
      <c r="C195" s="64">
        <f>datos!H195</f>
        <v>32</v>
      </c>
      <c r="D195" s="64">
        <f>datos!I195</f>
        <v>12</v>
      </c>
    </row>
    <row r="196" spans="1:4">
      <c r="A196" s="17">
        <v>42649</v>
      </c>
      <c r="B196" s="63">
        <f>datos!D196</f>
        <v>15</v>
      </c>
      <c r="C196" s="64">
        <f>datos!H196</f>
        <v>31</v>
      </c>
      <c r="D196" s="64">
        <f>datos!I196</f>
        <v>14</v>
      </c>
    </row>
    <row r="197" spans="1:4">
      <c r="A197" s="17">
        <v>42650</v>
      </c>
      <c r="B197" s="63">
        <f>datos!D197</f>
        <v>16</v>
      </c>
      <c r="C197" s="64">
        <f>datos!H197</f>
        <v>31</v>
      </c>
      <c r="D197" s="64">
        <f>datos!I197</f>
        <v>16</v>
      </c>
    </row>
    <row r="198" spans="1:4">
      <c r="A198" s="17">
        <v>42651</v>
      </c>
      <c r="B198" s="63">
        <f>datos!D198</f>
        <v>16</v>
      </c>
      <c r="C198" s="64">
        <f>datos!H198</f>
        <v>26</v>
      </c>
      <c r="D198" s="64">
        <f>datos!I198</f>
        <v>15</v>
      </c>
    </row>
    <row r="199" spans="1:4">
      <c r="A199" s="17">
        <v>42652</v>
      </c>
      <c r="B199" s="63">
        <f>datos!D199</f>
        <v>18</v>
      </c>
      <c r="C199" s="64">
        <f>datos!H199</f>
        <v>24</v>
      </c>
      <c r="D199" s="64">
        <f>datos!I199</f>
        <v>16</v>
      </c>
    </row>
    <row r="200" spans="1:4">
      <c r="A200" s="17">
        <v>42653</v>
      </c>
      <c r="B200" s="63">
        <f>datos!D200</f>
        <v>18</v>
      </c>
      <c r="C200" s="64">
        <f>datos!H200</f>
        <v>28</v>
      </c>
      <c r="D200" s="64">
        <f>datos!I200</f>
        <v>16</v>
      </c>
    </row>
    <row r="201" spans="1:4">
      <c r="A201" s="17">
        <v>42654</v>
      </c>
      <c r="B201" s="63">
        <f>datos!D201</f>
        <v>16</v>
      </c>
      <c r="C201" s="64">
        <f>datos!H201</f>
        <v>31</v>
      </c>
      <c r="D201" s="64">
        <f>datos!I201</f>
        <v>16</v>
      </c>
    </row>
    <row r="202" spans="1:4">
      <c r="A202" s="17">
        <v>42655</v>
      </c>
      <c r="B202" s="63">
        <f>datos!D202</f>
        <v>17</v>
      </c>
      <c r="C202" s="64">
        <f>datos!H202</f>
        <v>34</v>
      </c>
      <c r="D202" s="64">
        <f>datos!I202</f>
        <v>15</v>
      </c>
    </row>
    <row r="203" spans="1:4">
      <c r="A203" s="17">
        <v>42656</v>
      </c>
      <c r="B203" s="63">
        <f>datos!D203</f>
        <v>18</v>
      </c>
      <c r="C203" s="64">
        <f>datos!H203</f>
        <v>34</v>
      </c>
      <c r="D203" s="64">
        <f>datos!I203</f>
        <v>13</v>
      </c>
    </row>
    <row r="204" spans="1:4">
      <c r="A204" s="17">
        <v>42657</v>
      </c>
      <c r="B204" s="63">
        <f>datos!D204</f>
        <v>14</v>
      </c>
      <c r="C204" s="64">
        <f>datos!H204</f>
        <v>31</v>
      </c>
      <c r="D204" s="64">
        <f>datos!I204</f>
        <v>13</v>
      </c>
    </row>
    <row r="205" spans="1:4">
      <c r="A205" s="17">
        <v>42658</v>
      </c>
      <c r="B205" s="63">
        <f>datos!D205</f>
        <v>14</v>
      </c>
      <c r="C205" s="64">
        <f>datos!H205</f>
        <v>32</v>
      </c>
      <c r="D205" s="64">
        <f>datos!I205</f>
        <v>12</v>
      </c>
    </row>
    <row r="206" spans="1:4">
      <c r="A206" s="17">
        <v>42659</v>
      </c>
      <c r="B206" s="63">
        <f>datos!D206</f>
        <v>14</v>
      </c>
      <c r="C206" s="64">
        <f>datos!H206</f>
        <v>34</v>
      </c>
      <c r="D206" s="64">
        <f>datos!I206</f>
        <v>14</v>
      </c>
    </row>
    <row r="207" spans="1:4">
      <c r="A207" s="17">
        <v>42660</v>
      </c>
      <c r="B207" s="63">
        <f>datos!D207</f>
        <v>15</v>
      </c>
      <c r="C207" s="64">
        <f>datos!H207</f>
        <v>34</v>
      </c>
      <c r="D207" s="64">
        <f>datos!I207</f>
        <v>14</v>
      </c>
    </row>
    <row r="208" spans="1:4">
      <c r="A208" s="17">
        <v>42661</v>
      </c>
      <c r="B208" s="63">
        <f>datos!D208</f>
        <v>16</v>
      </c>
      <c r="C208" s="64">
        <f>datos!H208</f>
        <v>33</v>
      </c>
      <c r="D208" s="64">
        <f>datos!I208</f>
        <v>15</v>
      </c>
    </row>
    <row r="209" spans="1:4">
      <c r="A209" s="17">
        <v>42662</v>
      </c>
      <c r="B209" s="63">
        <f>datos!D209</f>
        <v>14</v>
      </c>
      <c r="C209" s="64">
        <f>datos!H209</f>
        <v>33</v>
      </c>
      <c r="D209" s="64">
        <f>datos!I209</f>
        <v>13</v>
      </c>
    </row>
    <row r="210" spans="1:4">
      <c r="A210" s="17">
        <v>42663</v>
      </c>
      <c r="B210" s="63">
        <f>datos!D210</f>
        <v>16</v>
      </c>
      <c r="C210" s="64">
        <f>datos!H210</f>
        <v>31</v>
      </c>
      <c r="D210" s="64">
        <f>datos!I210</f>
        <v>15</v>
      </c>
    </row>
    <row r="211" spans="1:4">
      <c r="A211" s="17">
        <v>42664</v>
      </c>
      <c r="B211" s="63">
        <f>datos!D211</f>
        <v>12</v>
      </c>
      <c r="C211" s="64">
        <f>datos!H211</f>
        <v>31</v>
      </c>
      <c r="D211" s="64">
        <f>datos!I211</f>
        <v>11</v>
      </c>
    </row>
    <row r="212" spans="1:4">
      <c r="A212" s="17">
        <v>42665</v>
      </c>
      <c r="B212" s="63">
        <f>datos!D212</f>
        <v>12</v>
      </c>
      <c r="C212" s="64">
        <f>datos!H212</f>
        <v>27</v>
      </c>
      <c r="D212" s="64">
        <f>datos!I212</f>
        <v>12</v>
      </c>
    </row>
    <row r="213" spans="1:4">
      <c r="A213" s="17">
        <v>42666</v>
      </c>
      <c r="B213" s="63">
        <f>datos!D213</f>
        <v>12</v>
      </c>
      <c r="C213" s="64">
        <f>datos!H213</f>
        <v>29</v>
      </c>
      <c r="D213" s="64">
        <f>datos!I213</f>
        <v>11</v>
      </c>
    </row>
    <row r="214" spans="1:4">
      <c r="A214" s="17">
        <v>42667</v>
      </c>
      <c r="B214" s="63">
        <f>datos!D214</f>
        <v>12</v>
      </c>
      <c r="C214" s="64">
        <f>datos!H214</f>
        <v>31</v>
      </c>
      <c r="D214" s="64">
        <f>datos!I214</f>
        <v>12</v>
      </c>
    </row>
    <row r="215" spans="1:4">
      <c r="A215" s="17">
        <v>42668</v>
      </c>
      <c r="B215" s="63">
        <f>datos!D215</f>
        <v>15</v>
      </c>
      <c r="C215" s="64">
        <f>datos!H215</f>
        <v>32</v>
      </c>
      <c r="D215" s="64">
        <f>datos!I215</f>
        <v>12</v>
      </c>
    </row>
    <row r="216" spans="1:4">
      <c r="A216" s="17">
        <v>42669</v>
      </c>
      <c r="B216" s="63">
        <f>datos!D216</f>
        <v>14</v>
      </c>
      <c r="C216" s="64">
        <f>datos!H216</f>
        <v>32</v>
      </c>
      <c r="D216" s="64">
        <f>datos!I216</f>
        <v>13</v>
      </c>
    </row>
    <row r="217" spans="1:4">
      <c r="A217" s="17">
        <v>42670</v>
      </c>
      <c r="B217" s="63">
        <f>datos!D217</f>
        <v>16</v>
      </c>
      <c r="C217" s="64">
        <f>datos!H217</f>
        <v>31</v>
      </c>
      <c r="D217" s="64">
        <f>datos!I217</f>
        <v>14</v>
      </c>
    </row>
    <row r="218" spans="1:4">
      <c r="A218" s="17">
        <v>42671</v>
      </c>
      <c r="B218" s="63">
        <f>datos!D218</f>
        <v>13</v>
      </c>
      <c r="C218" s="64">
        <f>datos!H218</f>
        <v>31</v>
      </c>
      <c r="D218" s="64">
        <f>datos!I218</f>
        <v>13</v>
      </c>
    </row>
    <row r="219" spans="1:4">
      <c r="A219" s="17">
        <v>42672</v>
      </c>
      <c r="B219" s="63">
        <f>datos!D219</f>
        <v>14</v>
      </c>
      <c r="C219" s="64">
        <f>datos!H219</f>
        <v>31</v>
      </c>
      <c r="D219" s="64">
        <f>datos!I219</f>
        <v>13</v>
      </c>
    </row>
    <row r="220" spans="1:4">
      <c r="A220" s="17">
        <v>42673</v>
      </c>
      <c r="B220" s="63">
        <f>datos!D220</f>
        <v>14</v>
      </c>
      <c r="C220" s="64">
        <f>datos!H220</f>
        <v>31</v>
      </c>
      <c r="D220" s="64">
        <f>datos!I220</f>
        <v>12</v>
      </c>
    </row>
    <row r="221" spans="1:4">
      <c r="A221" s="17">
        <v>42674</v>
      </c>
      <c r="B221" s="63">
        <f>datos!D221</f>
        <v>13</v>
      </c>
      <c r="C221" s="64">
        <f>datos!H221</f>
        <v>32</v>
      </c>
      <c r="D221" s="64">
        <f>datos!I221</f>
        <v>12</v>
      </c>
    </row>
    <row r="222" spans="1:4">
      <c r="A222" s="17">
        <v>42675</v>
      </c>
      <c r="B222" s="63">
        <f>datos!D222</f>
        <v>14</v>
      </c>
      <c r="C222" s="64">
        <f>datos!H222</f>
        <v>32</v>
      </c>
      <c r="D222" s="64">
        <f>datos!I222</f>
        <v>12</v>
      </c>
    </row>
    <row r="223" spans="1:4">
      <c r="A223" s="17">
        <v>42676</v>
      </c>
      <c r="B223" s="63">
        <f>datos!D223</f>
        <v>16</v>
      </c>
      <c r="C223" s="64">
        <f>datos!H223</f>
        <v>29</v>
      </c>
      <c r="D223" s="64">
        <f>datos!I223</f>
        <v>15</v>
      </c>
    </row>
    <row r="224" spans="1:4">
      <c r="A224" s="17">
        <v>42677</v>
      </c>
      <c r="B224" s="63">
        <f>datos!D224</f>
        <v>16</v>
      </c>
      <c r="C224" s="64">
        <f>datos!H224</f>
        <v>28</v>
      </c>
      <c r="D224" s="64">
        <f>datos!I224</f>
        <v>16</v>
      </c>
    </row>
    <row r="225" spans="1:4">
      <c r="A225" s="17">
        <v>42678</v>
      </c>
      <c r="B225" s="63">
        <f>datos!D225</f>
        <v>16</v>
      </c>
      <c r="C225" s="64">
        <f>datos!H225</f>
        <v>22</v>
      </c>
      <c r="D225" s="64">
        <f>datos!I225</f>
        <v>16</v>
      </c>
    </row>
    <row r="226" spans="1:4">
      <c r="A226" s="17">
        <v>42679</v>
      </c>
      <c r="B226" s="63">
        <f>datos!D226</f>
        <v>16</v>
      </c>
      <c r="C226" s="64">
        <f>datos!H226</f>
        <v>24</v>
      </c>
      <c r="D226" s="64">
        <f>datos!I226</f>
        <v>14</v>
      </c>
    </row>
    <row r="227" spans="1:4">
      <c r="A227" s="37">
        <v>42680</v>
      </c>
      <c r="B227" s="63">
        <f>datos!D227</f>
        <v>11</v>
      </c>
      <c r="C227" s="64">
        <f>datos!H227</f>
        <v>26</v>
      </c>
      <c r="D227" s="64">
        <f>datos!I227</f>
        <v>11</v>
      </c>
    </row>
    <row r="228" spans="1:4">
      <c r="A228" s="17">
        <v>42681</v>
      </c>
      <c r="B228" s="63">
        <f>datos!D228</f>
        <v>13</v>
      </c>
      <c r="C228" s="64">
        <f>datos!H228</f>
        <v>23</v>
      </c>
      <c r="D228" s="64">
        <f>datos!I228</f>
        <v>9</v>
      </c>
    </row>
    <row r="229" spans="1:4">
      <c r="A229" s="17">
        <v>42682</v>
      </c>
      <c r="B229" s="63">
        <f>datos!D229</f>
        <v>15</v>
      </c>
      <c r="C229" s="64">
        <f>datos!H229</f>
        <v>24</v>
      </c>
      <c r="D229" s="64">
        <f>datos!I229</f>
        <v>11</v>
      </c>
    </row>
    <row r="230" spans="1:4">
      <c r="A230" s="17">
        <v>42683</v>
      </c>
      <c r="B230" s="63">
        <f>datos!D230</f>
        <v>10</v>
      </c>
      <c r="C230" s="64">
        <f>datos!H230</f>
        <v>22</v>
      </c>
      <c r="D230" s="64">
        <f>datos!I230</f>
        <v>7</v>
      </c>
    </row>
    <row r="231" spans="1:4">
      <c r="A231" s="17">
        <v>42684</v>
      </c>
      <c r="B231" s="63">
        <f>datos!D231</f>
        <v>10</v>
      </c>
      <c r="C231" s="64">
        <f>datos!H231</f>
        <v>19</v>
      </c>
      <c r="D231" s="64">
        <f>datos!I231</f>
        <v>6</v>
      </c>
    </row>
    <row r="232" spans="1:4">
      <c r="A232" s="17">
        <v>42685</v>
      </c>
      <c r="B232" s="63">
        <f>datos!D232</f>
        <v>11</v>
      </c>
      <c r="C232" s="64">
        <f>datos!H232</f>
        <v>17</v>
      </c>
      <c r="D232" s="64">
        <f>datos!I232</f>
        <v>9</v>
      </c>
    </row>
    <row r="233" spans="1:4">
      <c r="A233" s="17">
        <v>42686</v>
      </c>
      <c r="B233" s="63">
        <f>datos!D233</f>
        <v>12</v>
      </c>
      <c r="C233" s="64">
        <f>datos!H233</f>
        <v>19</v>
      </c>
      <c r="D233" s="64">
        <f>datos!I233</f>
        <v>8</v>
      </c>
    </row>
    <row r="234" spans="1:4">
      <c r="A234" s="17">
        <v>42687</v>
      </c>
      <c r="B234" s="63">
        <f>datos!D234</f>
        <v>10</v>
      </c>
      <c r="C234" s="64">
        <f>datos!H234</f>
        <v>20</v>
      </c>
      <c r="D234" s="64">
        <f>datos!I234</f>
        <v>6</v>
      </c>
    </row>
    <row r="235" spans="1:4">
      <c r="A235" s="17">
        <v>42688</v>
      </c>
      <c r="B235" s="63">
        <f>datos!D235</f>
        <v>10</v>
      </c>
      <c r="C235" s="64">
        <f>datos!H235</f>
        <v>20</v>
      </c>
      <c r="D235" s="64">
        <f>datos!I235</f>
        <v>5</v>
      </c>
    </row>
    <row r="236" spans="1:4">
      <c r="A236" s="17">
        <v>42689</v>
      </c>
      <c r="B236" s="63">
        <f>datos!D236</f>
        <v>10</v>
      </c>
      <c r="C236" s="64">
        <f>datos!H236</f>
        <v>22</v>
      </c>
      <c r="D236" s="64">
        <f>datos!I236</f>
        <v>4</v>
      </c>
    </row>
    <row r="237" spans="1:4">
      <c r="A237" s="17">
        <v>42690</v>
      </c>
      <c r="B237" s="63">
        <f>datos!D237</f>
        <v>10</v>
      </c>
      <c r="C237" s="64">
        <f>datos!H237</f>
        <v>22</v>
      </c>
      <c r="D237" s="64">
        <f>datos!I237</f>
        <v>5</v>
      </c>
    </row>
    <row r="238" spans="1:4">
      <c r="A238" s="17">
        <v>42691</v>
      </c>
      <c r="B238" s="63">
        <f>datos!D238</f>
        <v>17</v>
      </c>
      <c r="C238" s="64">
        <f>datos!H238</f>
        <v>24</v>
      </c>
      <c r="D238" s="64">
        <f>datos!I238</f>
        <v>5</v>
      </c>
    </row>
    <row r="239" spans="1:4">
      <c r="A239" s="17">
        <v>42692</v>
      </c>
      <c r="B239" s="63">
        <f>datos!D239</f>
        <v>10</v>
      </c>
      <c r="C239" s="64">
        <f>datos!H239</f>
        <v>25</v>
      </c>
      <c r="D239" s="64">
        <f>datos!I239</f>
        <v>7</v>
      </c>
    </row>
    <row r="240" spans="1:4">
      <c r="A240" s="17">
        <v>42693</v>
      </c>
      <c r="B240" s="63">
        <f>datos!D240</f>
        <v>8</v>
      </c>
      <c r="C240" s="64">
        <f>datos!H240</f>
        <v>18</v>
      </c>
      <c r="D240" s="64">
        <f>datos!I240</f>
        <v>4</v>
      </c>
    </row>
    <row r="241" spans="1:4">
      <c r="A241" s="17">
        <v>42694</v>
      </c>
      <c r="B241" s="63">
        <f>datos!D241</f>
        <v>10</v>
      </c>
      <c r="C241" s="64">
        <f>datos!H241</f>
        <v>16</v>
      </c>
      <c r="D241" s="64">
        <f>datos!I241</f>
        <v>5</v>
      </c>
    </row>
    <row r="242" spans="1:4">
      <c r="A242" s="17">
        <v>42695</v>
      </c>
      <c r="B242" s="63">
        <f>datos!D242</f>
        <v>0</v>
      </c>
      <c r="C242" s="64">
        <f>datos!H242</f>
        <v>0</v>
      </c>
      <c r="D242" s="64">
        <f>datos!I242</f>
        <v>0</v>
      </c>
    </row>
    <row r="243" spans="1:4">
      <c r="A243" s="17">
        <v>42696</v>
      </c>
      <c r="B243" s="63">
        <f>datos!D243</f>
        <v>9</v>
      </c>
      <c r="C243" s="64">
        <f>datos!H243</f>
        <v>20</v>
      </c>
      <c r="D243" s="64">
        <f>datos!I243</f>
        <v>7</v>
      </c>
    </row>
    <row r="244" spans="1:4">
      <c r="A244" s="17">
        <v>42697</v>
      </c>
      <c r="B244" s="63">
        <f>datos!D244</f>
        <v>5</v>
      </c>
      <c r="C244" s="64">
        <f>datos!H244</f>
        <v>17</v>
      </c>
      <c r="D244" s="64">
        <f>datos!I244</f>
        <v>3</v>
      </c>
    </row>
    <row r="245" spans="1:4">
      <c r="A245" s="17">
        <v>42698</v>
      </c>
      <c r="B245" s="63">
        <f>datos!D245</f>
        <v>5</v>
      </c>
      <c r="C245" s="64">
        <f>datos!H245</f>
        <v>12</v>
      </c>
      <c r="D245" s="64">
        <f>datos!I245</f>
        <v>4</v>
      </c>
    </row>
    <row r="246" spans="1:4">
      <c r="A246" s="17">
        <v>42699</v>
      </c>
      <c r="B246" s="63">
        <f>datos!D246</f>
        <v>6</v>
      </c>
      <c r="C246" s="64">
        <f>datos!H246</f>
        <v>18</v>
      </c>
      <c r="D246" s="64">
        <f>datos!I246</f>
        <v>6</v>
      </c>
    </row>
    <row r="247" spans="1:4">
      <c r="A247" s="17">
        <v>42700</v>
      </c>
      <c r="B247" s="63">
        <f>datos!D247</f>
        <v>8</v>
      </c>
      <c r="C247" s="64">
        <f>datos!H247</f>
        <v>16</v>
      </c>
      <c r="D247" s="64">
        <f>datos!I247</f>
        <v>4</v>
      </c>
    </row>
    <row r="248" spans="1:4">
      <c r="A248" s="17">
        <v>42701</v>
      </c>
      <c r="B248" s="63">
        <f>datos!D248</f>
        <v>15</v>
      </c>
      <c r="C248" s="64">
        <f>datos!H248</f>
        <v>18</v>
      </c>
      <c r="D248" s="64">
        <f>datos!I248</f>
        <v>8</v>
      </c>
    </row>
    <row r="249" spans="1:4">
      <c r="A249" s="17">
        <v>42702</v>
      </c>
      <c r="B249" s="63">
        <f>datos!D249</f>
        <v>5</v>
      </c>
      <c r="C249" s="64">
        <f>datos!H249</f>
        <v>20</v>
      </c>
      <c r="D249" s="64">
        <f>datos!I249</f>
        <v>4</v>
      </c>
    </row>
    <row r="250" spans="1:4">
      <c r="A250" s="17">
        <v>42703</v>
      </c>
      <c r="B250" s="63">
        <f>datos!D250</f>
        <v>7</v>
      </c>
      <c r="C250" s="64">
        <f>datos!H250</f>
        <v>15</v>
      </c>
      <c r="D250" s="64">
        <f>datos!I250</f>
        <v>5</v>
      </c>
    </row>
    <row r="251" spans="1:4">
      <c r="A251" s="17">
        <v>42704</v>
      </c>
      <c r="B251" s="63">
        <f>datos!D251</f>
        <v>0</v>
      </c>
      <c r="C251" s="64">
        <f>datos!H251</f>
        <v>12</v>
      </c>
      <c r="D251" s="64">
        <f>datos!I251</f>
        <v>-2</v>
      </c>
    </row>
    <row r="252" spans="1:4">
      <c r="A252" s="17">
        <v>42705</v>
      </c>
      <c r="B252" s="63">
        <f>datos!D252</f>
        <v>0</v>
      </c>
      <c r="C252" s="64">
        <f>datos!H252</f>
        <v>10</v>
      </c>
      <c r="D252" s="64">
        <f>datos!I252</f>
        <v>-2</v>
      </c>
    </row>
    <row r="253" spans="1:4">
      <c r="A253" s="17">
        <v>42706</v>
      </c>
      <c r="B253" s="63">
        <f>datos!D253</f>
        <v>4</v>
      </c>
      <c r="C253" s="64">
        <f>datos!H253</f>
        <v>14</v>
      </c>
      <c r="D253" s="64">
        <f>datos!I253</f>
        <v>-1</v>
      </c>
    </row>
    <row r="254" spans="1:4">
      <c r="A254" s="17">
        <v>42707</v>
      </c>
      <c r="B254" s="63">
        <f>datos!D254</f>
        <v>4</v>
      </c>
      <c r="C254" s="64">
        <f>datos!H254</f>
        <v>16</v>
      </c>
      <c r="D254" s="64">
        <f>datos!I254</f>
        <v>4</v>
      </c>
    </row>
    <row r="255" spans="1:4">
      <c r="A255" s="17">
        <v>42708</v>
      </c>
      <c r="B255" s="63">
        <f>datos!D255</f>
        <v>3</v>
      </c>
      <c r="C255" s="64">
        <f>datos!H255</f>
        <v>9</v>
      </c>
      <c r="D255" s="64">
        <f>datos!I255</f>
        <v>2</v>
      </c>
    </row>
    <row r="256" spans="1:4">
      <c r="A256" s="17">
        <v>42709</v>
      </c>
      <c r="B256" s="63">
        <f>datos!D256</f>
        <v>3</v>
      </c>
      <c r="C256" s="64">
        <f>datos!H256</f>
        <v>12</v>
      </c>
      <c r="D256" s="64">
        <f>datos!I256</f>
        <v>0</v>
      </c>
    </row>
    <row r="257" spans="1:4">
      <c r="A257" s="17">
        <v>42710</v>
      </c>
      <c r="B257" s="63">
        <f>datos!D257</f>
        <v>6</v>
      </c>
      <c r="C257" s="64">
        <f>datos!H257</f>
        <v>15</v>
      </c>
      <c r="D257" s="64">
        <f>datos!I257</f>
        <v>3</v>
      </c>
    </row>
    <row r="258" spans="1:4">
      <c r="A258" s="17">
        <v>42711</v>
      </c>
      <c r="B258" s="63">
        <f>datos!D258</f>
        <v>10</v>
      </c>
      <c r="C258" s="64">
        <f>datos!H258</f>
        <v>18</v>
      </c>
      <c r="D258" s="64">
        <f>datos!I258</f>
        <v>7</v>
      </c>
    </row>
    <row r="259" spans="1:4">
      <c r="A259" s="17">
        <v>42712</v>
      </c>
      <c r="B259" s="63">
        <f>datos!D259</f>
        <v>2</v>
      </c>
      <c r="C259" s="64">
        <f>datos!H259</f>
        <v>14</v>
      </c>
      <c r="D259" s="64">
        <f>datos!I259</f>
        <v>2</v>
      </c>
    </row>
    <row r="260" spans="1:4">
      <c r="A260" s="17">
        <v>42713</v>
      </c>
      <c r="B260" s="63">
        <f>datos!D260</f>
        <v>0</v>
      </c>
      <c r="C260" s="64">
        <f>datos!H260</f>
        <v>6</v>
      </c>
      <c r="D260" s="64">
        <f>datos!I260</f>
        <v>-2</v>
      </c>
    </row>
    <row r="261" spans="1:4">
      <c r="A261" s="17">
        <v>42714</v>
      </c>
      <c r="B261" s="63">
        <f>datos!D261</f>
        <v>0</v>
      </c>
      <c r="C261" s="64">
        <f>datos!H261</f>
        <v>3</v>
      </c>
      <c r="D261" s="64">
        <f>datos!I261</f>
        <v>-1</v>
      </c>
    </row>
    <row r="262" spans="1:4">
      <c r="A262" s="17">
        <v>42715</v>
      </c>
      <c r="B262" s="63">
        <f>datos!D262</f>
        <v>8</v>
      </c>
      <c r="C262" s="64">
        <f>datos!H262</f>
        <v>13</v>
      </c>
      <c r="D262" s="64">
        <f>datos!I262</f>
        <v>1</v>
      </c>
    </row>
    <row r="263" spans="1:4">
      <c r="A263" s="17">
        <v>42716</v>
      </c>
      <c r="B263" s="63">
        <f>datos!D263</f>
        <v>5</v>
      </c>
      <c r="C263" s="64">
        <f>datos!H263</f>
        <v>20</v>
      </c>
      <c r="D263" s="64">
        <f>datos!I263</f>
        <v>4</v>
      </c>
    </row>
    <row r="264" spans="1:4">
      <c r="A264" s="17">
        <v>42717</v>
      </c>
      <c r="B264" s="63">
        <f>datos!D264</f>
        <v>8</v>
      </c>
      <c r="C264" s="64">
        <f>datos!H264</f>
        <v>20</v>
      </c>
      <c r="D264" s="64">
        <f>datos!I264</f>
        <v>5</v>
      </c>
    </row>
    <row r="265" spans="1:4">
      <c r="A265" s="17">
        <v>42718</v>
      </c>
      <c r="B265" s="63">
        <f>datos!D265</f>
        <v>10</v>
      </c>
      <c r="C265" s="64">
        <f>datos!H265</f>
        <v>21</v>
      </c>
      <c r="D265" s="64">
        <f>datos!I265</f>
        <v>5</v>
      </c>
    </row>
    <row r="266" spans="1:4">
      <c r="A266" s="17">
        <v>42719</v>
      </c>
      <c r="B266" s="63">
        <f>datos!D266</f>
        <v>5</v>
      </c>
      <c r="C266" s="64">
        <f>datos!H266</f>
        <v>20</v>
      </c>
      <c r="D266" s="64">
        <f>datos!I266</f>
        <v>4</v>
      </c>
    </row>
    <row r="267" spans="1:4">
      <c r="A267" s="17">
        <v>42720</v>
      </c>
      <c r="B267" s="63">
        <f>datos!D267</f>
        <v>11</v>
      </c>
      <c r="C267" s="64">
        <f>datos!H267</f>
        <v>21</v>
      </c>
      <c r="D267" s="64">
        <f>datos!I267</f>
        <v>7</v>
      </c>
    </row>
    <row r="268" spans="1:4">
      <c r="A268" s="17">
        <v>42721</v>
      </c>
      <c r="B268" s="63">
        <f>datos!D268</f>
        <v>16</v>
      </c>
      <c r="C268" s="64">
        <f>datos!H268</f>
        <v>24</v>
      </c>
      <c r="D268" s="64">
        <f>datos!I268</f>
        <v>12</v>
      </c>
    </row>
    <row r="269" spans="1:4">
      <c r="A269" s="17">
        <v>42722</v>
      </c>
      <c r="B269" s="63">
        <f>datos!D269</f>
        <v>-2</v>
      </c>
      <c r="C269" s="64">
        <f>datos!H269</f>
        <v>18</v>
      </c>
      <c r="D269" s="64">
        <f>datos!I269</f>
        <v>-3</v>
      </c>
    </row>
    <row r="270" spans="1:4">
      <c r="A270" s="17">
        <v>42723</v>
      </c>
      <c r="B270" s="63">
        <f>datos!D270</f>
        <v>2</v>
      </c>
      <c r="C270" s="64">
        <f>datos!H270</f>
        <v>10</v>
      </c>
      <c r="D270" s="64">
        <f>datos!I270</f>
        <v>-2</v>
      </c>
    </row>
    <row r="271" spans="1:4">
      <c r="A271" s="17">
        <v>42724</v>
      </c>
      <c r="B271" s="63">
        <f>datos!D271</f>
        <v>-1</v>
      </c>
      <c r="C271" s="64">
        <f>datos!H271</f>
        <v>10</v>
      </c>
      <c r="D271" s="64">
        <f>datos!I271</f>
        <v>-1</v>
      </c>
    </row>
    <row r="272" spans="1:4">
      <c r="A272" s="17">
        <v>42725</v>
      </c>
      <c r="B272" s="63">
        <f>datos!D272</f>
        <v>8</v>
      </c>
      <c r="C272" s="64">
        <f>datos!H272</f>
        <v>13</v>
      </c>
      <c r="D272" s="64">
        <f>datos!I272</f>
        <v>0</v>
      </c>
    </row>
    <row r="273" spans="1:4">
      <c r="A273" s="17">
        <v>42726</v>
      </c>
      <c r="B273" s="63">
        <f>datos!D273</f>
        <v>7</v>
      </c>
      <c r="C273" s="64">
        <f>datos!H273</f>
        <v>11</v>
      </c>
      <c r="D273" s="64">
        <f>datos!I273</f>
        <v>8</v>
      </c>
    </row>
    <row r="274" spans="1:4">
      <c r="A274" s="17">
        <v>42727</v>
      </c>
      <c r="B274" s="63">
        <f>datos!D274</f>
        <v>4</v>
      </c>
      <c r="C274" s="64">
        <f>datos!H274</f>
        <v>12</v>
      </c>
      <c r="D274" s="64">
        <f>datos!I274</f>
        <v>3</v>
      </c>
    </row>
    <row r="275" spans="1:4">
      <c r="A275" s="17">
        <v>42728</v>
      </c>
      <c r="B275" s="63">
        <f>datos!D275</f>
        <v>4</v>
      </c>
      <c r="C275" s="64">
        <f>datos!H275</f>
        <v>11</v>
      </c>
      <c r="D275" s="64">
        <f>datos!I275</f>
        <v>3</v>
      </c>
    </row>
    <row r="276" spans="1:4">
      <c r="A276" s="17">
        <v>42729</v>
      </c>
      <c r="B276" s="63">
        <f>datos!D276</f>
        <v>4</v>
      </c>
      <c r="C276" s="64">
        <f>datos!H276</f>
        <v>19</v>
      </c>
      <c r="D276" s="64">
        <f>datos!I276</f>
        <v>3</v>
      </c>
    </row>
    <row r="277" spans="1:4">
      <c r="A277" s="17">
        <v>42730</v>
      </c>
      <c r="B277" s="63">
        <f>datos!D277</f>
        <v>0</v>
      </c>
      <c r="C277" s="64">
        <f>datos!H277</f>
        <v>10</v>
      </c>
      <c r="D277" s="64">
        <f>datos!I277</f>
        <v>0</v>
      </c>
    </row>
    <row r="278" spans="1:4">
      <c r="A278" s="17">
        <v>42731</v>
      </c>
      <c r="B278" s="63">
        <f>datos!D278</f>
        <v>0</v>
      </c>
      <c r="C278" s="64">
        <f>datos!H278</f>
        <v>10</v>
      </c>
      <c r="D278" s="64">
        <f>datos!I278</f>
        <v>1</v>
      </c>
    </row>
    <row r="279" spans="1:4">
      <c r="A279" s="17">
        <v>42732</v>
      </c>
      <c r="B279" s="63">
        <f>datos!D279</f>
        <v>3</v>
      </c>
      <c r="C279" s="64">
        <f>datos!H279</f>
        <v>13</v>
      </c>
      <c r="D279" s="64">
        <f>datos!I279</f>
        <v>0</v>
      </c>
    </row>
    <row r="280" spans="1:4">
      <c r="A280" s="17">
        <v>42733</v>
      </c>
      <c r="B280" s="63">
        <f>datos!D280</f>
        <v>10</v>
      </c>
      <c r="C280" s="64">
        <f>datos!H280</f>
        <v>11</v>
      </c>
      <c r="D280" s="64">
        <f>datos!I280</f>
        <v>3</v>
      </c>
    </row>
    <row r="281" spans="1:4">
      <c r="A281" s="17">
        <v>42734</v>
      </c>
      <c r="B281" s="63">
        <f>datos!D281</f>
        <v>5</v>
      </c>
      <c r="C281" s="64">
        <f>datos!H281</f>
        <v>12</v>
      </c>
      <c r="D281" s="64">
        <f>datos!I281</f>
        <v>3</v>
      </c>
    </row>
    <row r="282" spans="1:4">
      <c r="A282" s="17">
        <v>42735</v>
      </c>
      <c r="B282" s="63">
        <f>datos!D282</f>
        <v>4</v>
      </c>
      <c r="C282" s="64">
        <f>datos!H282</f>
        <v>10</v>
      </c>
      <c r="D282" s="64">
        <f>datos!I282</f>
        <v>3</v>
      </c>
    </row>
    <row r="283" spans="1:4">
      <c r="A283" s="17">
        <v>42736</v>
      </c>
      <c r="B283" s="63">
        <f>datos!D283</f>
        <v>5</v>
      </c>
      <c r="C283" s="64">
        <f>datos!H283</f>
        <v>13</v>
      </c>
      <c r="D283" s="64">
        <f>datos!I283</f>
        <v>4</v>
      </c>
    </row>
    <row r="284" spans="1:4">
      <c r="A284" s="17">
        <v>42737</v>
      </c>
      <c r="B284" s="63">
        <f>datos!D284</f>
        <v>2</v>
      </c>
      <c r="C284" s="64">
        <f>datos!H284</f>
        <v>9</v>
      </c>
      <c r="D284" s="64">
        <f>datos!I284</f>
        <v>1</v>
      </c>
    </row>
    <row r="285" spans="1:4">
      <c r="A285" s="17">
        <v>42738</v>
      </c>
      <c r="B285" s="63">
        <f>datos!D285</f>
        <v>3</v>
      </c>
      <c r="C285" s="64">
        <f>datos!H285</f>
        <v>11</v>
      </c>
      <c r="D285" s="64">
        <f>datos!I285</f>
        <v>2</v>
      </c>
    </row>
    <row r="286" spans="1:4">
      <c r="A286" s="17">
        <v>42739</v>
      </c>
      <c r="B286" s="63">
        <f>datos!D286</f>
        <v>8</v>
      </c>
      <c r="C286" s="64">
        <f>datos!H286</f>
        <v>9</v>
      </c>
      <c r="D286" s="64">
        <f>datos!I286</f>
        <v>3</v>
      </c>
    </row>
    <row r="287" spans="1:4">
      <c r="A287" s="17">
        <v>42740</v>
      </c>
      <c r="B287" s="63">
        <f>datos!D287</f>
        <v>8</v>
      </c>
      <c r="C287" s="64">
        <f>datos!H287</f>
        <v>18</v>
      </c>
      <c r="D287" s="64">
        <f>datos!I287</f>
        <v>7</v>
      </c>
    </row>
    <row r="288" spans="1:4">
      <c r="A288" s="17">
        <v>42741</v>
      </c>
      <c r="B288" s="63">
        <f>datos!D288</f>
        <v>4</v>
      </c>
      <c r="C288" s="64">
        <f>datos!H288</f>
        <v>18</v>
      </c>
      <c r="D288" s="64">
        <f>datos!I288</f>
        <v>4</v>
      </c>
    </row>
    <row r="289" spans="1:4">
      <c r="A289" s="17">
        <v>42742</v>
      </c>
      <c r="B289" s="63">
        <f>datos!D289</f>
        <v>-4</v>
      </c>
      <c r="C289" s="64">
        <f>datos!H289</f>
        <v>15</v>
      </c>
      <c r="D289" s="64">
        <f>datos!I289</f>
        <v>-5</v>
      </c>
    </row>
    <row r="290" spans="1:4">
      <c r="A290" s="17">
        <v>42743</v>
      </c>
      <c r="B290" s="63">
        <f>datos!D290</f>
        <v>0</v>
      </c>
      <c r="C290" s="64">
        <f>datos!H290</f>
        <v>8</v>
      </c>
      <c r="D290" s="64">
        <f>datos!I290</f>
        <v>-4</v>
      </c>
    </row>
    <row r="291" spans="1:4">
      <c r="A291" s="17">
        <v>42744</v>
      </c>
      <c r="B291" s="63">
        <f>datos!D291</f>
        <v>2</v>
      </c>
      <c r="C291" s="64">
        <f>datos!H291</f>
        <v>14</v>
      </c>
      <c r="D291" s="64">
        <f>datos!I291</f>
        <v>1</v>
      </c>
    </row>
    <row r="292" spans="1:4">
      <c r="A292" s="17">
        <v>42745</v>
      </c>
      <c r="B292" s="63">
        <f>datos!D292</f>
        <v>11</v>
      </c>
      <c r="C292" s="64">
        <f>datos!H292</f>
        <v>22</v>
      </c>
      <c r="D292" s="64">
        <f>datos!I292</f>
        <v>3</v>
      </c>
    </row>
    <row r="293" spans="1:4">
      <c r="A293" s="17">
        <v>42746</v>
      </c>
      <c r="B293" s="63">
        <f>datos!D293</f>
        <v>7</v>
      </c>
      <c r="C293" s="64">
        <f>datos!H293</f>
        <v>21</v>
      </c>
      <c r="D293" s="64">
        <f>datos!I293</f>
        <v>6</v>
      </c>
    </row>
    <row r="294" spans="1:4">
      <c r="A294" s="17">
        <v>42747</v>
      </c>
      <c r="B294" s="63">
        <f>datos!D294</f>
        <v>5</v>
      </c>
      <c r="C294" s="64">
        <f>datos!H294</f>
        <v>21</v>
      </c>
      <c r="D294" s="64">
        <f>datos!I294</f>
        <v>4</v>
      </c>
    </row>
    <row r="295" spans="1:4">
      <c r="A295" s="17">
        <v>42748</v>
      </c>
      <c r="B295" s="63">
        <f>datos!D295</f>
        <v>8</v>
      </c>
      <c r="C295" s="64">
        <f>datos!H295</f>
        <v>19</v>
      </c>
      <c r="D295" s="64">
        <f>datos!I295</f>
        <v>6</v>
      </c>
    </row>
    <row r="296" spans="1:4">
      <c r="A296" s="17">
        <v>42749</v>
      </c>
      <c r="B296" s="63">
        <f>datos!D296</f>
        <v>10</v>
      </c>
      <c r="C296" s="64">
        <f>datos!H296</f>
        <v>21</v>
      </c>
      <c r="D296" s="64">
        <f>datos!I296</f>
        <v>13</v>
      </c>
    </row>
    <row r="297" spans="1:4">
      <c r="A297" s="17">
        <v>42750</v>
      </c>
      <c r="B297" s="63">
        <f>datos!D297</f>
        <v>4</v>
      </c>
      <c r="C297" s="64">
        <f>datos!H297</f>
        <v>20</v>
      </c>
      <c r="D297" s="64">
        <f>datos!I297</f>
        <v>5</v>
      </c>
    </row>
    <row r="298" spans="1:4">
      <c r="A298" s="17">
        <v>42751</v>
      </c>
      <c r="B298" s="63">
        <f>datos!D298</f>
        <v>5</v>
      </c>
      <c r="C298" s="64">
        <f>datos!H298</f>
        <v>12</v>
      </c>
      <c r="D298" s="64">
        <f>datos!I298</f>
        <v>3</v>
      </c>
    </row>
    <row r="299" spans="1:4">
      <c r="A299" s="17">
        <v>42752</v>
      </c>
      <c r="B299" s="63">
        <f>datos!D299</f>
        <v>5</v>
      </c>
      <c r="C299" s="64">
        <f>datos!H299</f>
        <v>13</v>
      </c>
      <c r="D299" s="64">
        <f>datos!I299</f>
        <v>3</v>
      </c>
    </row>
    <row r="300" spans="1:4">
      <c r="A300" s="17">
        <v>42753</v>
      </c>
      <c r="B300" s="63">
        <f>datos!D300</f>
        <v>2</v>
      </c>
      <c r="C300" s="64">
        <f>datos!H300</f>
        <v>11</v>
      </c>
      <c r="D300" s="64">
        <f>datos!I300</f>
        <v>-2</v>
      </c>
    </row>
    <row r="301" spans="1:4">
      <c r="A301" s="17">
        <v>42754</v>
      </c>
      <c r="B301" s="63">
        <f>datos!D301</f>
        <v>5</v>
      </c>
      <c r="C301" s="64">
        <f>datos!H301</f>
        <v>13</v>
      </c>
      <c r="D301" s="64">
        <f>datos!I301</f>
        <v>-1</v>
      </c>
    </row>
    <row r="302" spans="1:4">
      <c r="A302" s="17">
        <v>42755</v>
      </c>
      <c r="B302" s="63">
        <f>datos!D302</f>
        <v>5</v>
      </c>
      <c r="C302" s="64">
        <f>datos!H302</f>
        <v>13</v>
      </c>
      <c r="D302" s="64">
        <f>datos!I302</f>
        <v>2</v>
      </c>
    </row>
    <row r="303" spans="1:4">
      <c r="A303" s="17">
        <v>42756</v>
      </c>
      <c r="B303" s="63">
        <f>datos!D303</f>
        <v>6</v>
      </c>
      <c r="C303" s="64">
        <f>datos!H303</f>
        <v>15</v>
      </c>
      <c r="D303" s="64">
        <f>datos!I303</f>
        <v>6</v>
      </c>
    </row>
    <row r="304" spans="1:4">
      <c r="A304" s="17">
        <v>42757</v>
      </c>
      <c r="B304" s="63">
        <f>datos!D304</f>
        <v>2</v>
      </c>
      <c r="C304" s="64">
        <f>datos!H304</f>
        <v>10</v>
      </c>
      <c r="D304" s="64">
        <f>datos!I304</f>
        <v>1</v>
      </c>
    </row>
    <row r="305" spans="1:4">
      <c r="A305" s="17">
        <v>42758</v>
      </c>
      <c r="B305" s="63">
        <f>datos!D305</f>
        <v>4</v>
      </c>
      <c r="C305" s="64">
        <f>datos!H305</f>
        <v>12</v>
      </c>
      <c r="D305" s="64">
        <f>datos!I305</f>
        <v>1</v>
      </c>
    </row>
    <row r="306" spans="1:4">
      <c r="A306" s="17">
        <v>42759</v>
      </c>
      <c r="B306" s="63">
        <f>datos!D306</f>
        <v>8</v>
      </c>
      <c r="C306" s="64">
        <f>datos!H306</f>
        <v>19</v>
      </c>
      <c r="D306" s="64">
        <f>datos!I306</f>
        <v>1</v>
      </c>
    </row>
    <row r="307" spans="1:4">
      <c r="A307" s="17">
        <v>42760</v>
      </c>
      <c r="B307" s="63">
        <f>datos!D307</f>
        <v>2</v>
      </c>
      <c r="C307" s="64">
        <f>datos!H307</f>
        <v>12</v>
      </c>
      <c r="D307" s="64">
        <f>datos!I307</f>
        <v>2</v>
      </c>
    </row>
    <row r="308" spans="1:4">
      <c r="A308" s="17">
        <v>42761</v>
      </c>
      <c r="B308" s="63">
        <f>datos!D308</f>
        <v>0</v>
      </c>
      <c r="C308" s="64">
        <f>datos!H308</f>
        <v>9</v>
      </c>
      <c r="D308" s="64">
        <f>datos!I308</f>
        <v>-1</v>
      </c>
    </row>
    <row r="309" spans="1:4">
      <c r="A309" s="17">
        <v>42762</v>
      </c>
      <c r="B309" s="63">
        <f>datos!D309</f>
        <v>2</v>
      </c>
      <c r="C309" s="64">
        <f>datos!H309</f>
        <v>10</v>
      </c>
      <c r="D309" s="64">
        <f>datos!I309</f>
        <v>1</v>
      </c>
    </row>
    <row r="310" spans="1:4">
      <c r="A310" s="17">
        <v>42763</v>
      </c>
      <c r="B310" s="63">
        <f>datos!D310</f>
        <v>2</v>
      </c>
      <c r="C310" s="64">
        <f>datos!H310</f>
        <v>10</v>
      </c>
      <c r="D310" s="64">
        <f>datos!I310</f>
        <v>4</v>
      </c>
    </row>
    <row r="311" spans="1:4">
      <c r="A311" s="17">
        <v>42764</v>
      </c>
      <c r="B311" s="63">
        <f>datos!D311</f>
        <v>-2</v>
      </c>
      <c r="C311" s="64">
        <f>datos!H311</f>
        <v>9</v>
      </c>
      <c r="D311" s="64">
        <f>datos!I311</f>
        <v>-3</v>
      </c>
    </row>
    <row r="312" spans="1:4">
      <c r="A312" s="17">
        <v>42765</v>
      </c>
      <c r="B312" s="63">
        <f>datos!D312</f>
        <v>0</v>
      </c>
      <c r="C312" s="64">
        <f>datos!H312</f>
        <v>9</v>
      </c>
      <c r="D312" s="64">
        <f>datos!I312</f>
        <v>-3</v>
      </c>
    </row>
    <row r="313" spans="1:4">
      <c r="A313" s="17">
        <v>42766</v>
      </c>
      <c r="B313" s="63">
        <f>datos!D313</f>
        <v>2</v>
      </c>
      <c r="C313" s="64">
        <f>datos!H313</f>
        <v>11</v>
      </c>
      <c r="D313" s="64">
        <f>datos!I313</f>
        <v>0</v>
      </c>
    </row>
    <row r="314" spans="1:4">
      <c r="A314" s="17">
        <v>42767</v>
      </c>
      <c r="B314" s="63">
        <f>datos!D314</f>
        <v>9</v>
      </c>
      <c r="C314" s="64">
        <f>datos!H314</f>
        <v>20</v>
      </c>
      <c r="D314" s="64">
        <f>datos!I314</f>
        <v>3</v>
      </c>
    </row>
    <row r="315" spans="1:4">
      <c r="A315" s="17">
        <v>42768</v>
      </c>
      <c r="B315" s="63">
        <f>datos!D315</f>
        <v>2</v>
      </c>
      <c r="C315" s="64">
        <f>datos!H315</f>
        <v>21</v>
      </c>
      <c r="D315" s="64">
        <f>datos!I315</f>
        <v>0</v>
      </c>
    </row>
    <row r="316" spans="1:4">
      <c r="A316" s="17">
        <v>42769</v>
      </c>
      <c r="B316" s="63">
        <f>datos!D316</f>
        <v>4</v>
      </c>
      <c r="C316" s="64">
        <f>datos!H316</f>
        <v>22</v>
      </c>
      <c r="D316" s="64">
        <f>datos!I316</f>
        <v>-2</v>
      </c>
    </row>
    <row r="317" spans="1:4">
      <c r="A317" s="17">
        <v>42770</v>
      </c>
      <c r="B317" s="63">
        <f>datos!D317</f>
        <v>6</v>
      </c>
      <c r="C317" s="64">
        <f>datos!H317</f>
        <v>22</v>
      </c>
      <c r="D317" s="64">
        <f>datos!I317</f>
        <v>-4</v>
      </c>
    </row>
    <row r="318" spans="1:4">
      <c r="A318" s="17">
        <v>42771</v>
      </c>
      <c r="B318" s="63">
        <f>datos!D318</f>
        <v>6</v>
      </c>
      <c r="C318" s="64">
        <f>datos!H318</f>
        <v>22</v>
      </c>
      <c r="D318" s="64">
        <f>datos!I318</f>
        <v>4</v>
      </c>
    </row>
    <row r="319" spans="1:4">
      <c r="A319" s="17">
        <v>42772</v>
      </c>
      <c r="B319" s="63">
        <f>datos!D319</f>
        <v>10</v>
      </c>
      <c r="C319" s="64">
        <f>datos!H319</f>
        <v>24</v>
      </c>
      <c r="D319" s="64">
        <f>datos!I319</f>
        <v>6</v>
      </c>
    </row>
    <row r="320" spans="1:4">
      <c r="A320" s="17">
        <v>42773</v>
      </c>
      <c r="B320" s="63">
        <f>datos!D320</f>
        <v>8</v>
      </c>
      <c r="C320" s="64">
        <f>datos!H320</f>
        <v>24</v>
      </c>
      <c r="D320" s="64">
        <f>datos!I320</f>
        <v>6</v>
      </c>
    </row>
    <row r="321" spans="1:4">
      <c r="A321" s="17">
        <v>42774</v>
      </c>
      <c r="B321" s="63">
        <f>datos!D321</f>
        <v>10</v>
      </c>
      <c r="C321" s="64">
        <f>datos!H321</f>
        <v>23</v>
      </c>
      <c r="D321" s="64">
        <f>datos!I321</f>
        <v>6</v>
      </c>
    </row>
    <row r="322" spans="1:4">
      <c r="A322" s="17">
        <v>42775</v>
      </c>
      <c r="B322" s="63">
        <f>datos!D322</f>
        <v>8</v>
      </c>
      <c r="C322" s="64">
        <f>datos!H322</f>
        <v>23</v>
      </c>
      <c r="D322" s="64">
        <f>datos!I322</f>
        <v>6</v>
      </c>
    </row>
    <row r="323" spans="1:4">
      <c r="A323" s="17">
        <v>42776</v>
      </c>
      <c r="B323" s="63">
        <f>datos!D323</f>
        <v>4</v>
      </c>
      <c r="C323" s="64">
        <f>datos!H323</f>
        <v>26</v>
      </c>
      <c r="D323" s="64">
        <f>datos!I323</f>
        <v>6</v>
      </c>
    </row>
    <row r="324" spans="1:4">
      <c r="A324" s="17">
        <v>42777</v>
      </c>
      <c r="B324" s="63">
        <f>datos!D324</f>
        <v>12</v>
      </c>
      <c r="C324" s="64">
        <f>datos!H324</f>
        <v>29</v>
      </c>
      <c r="D324" s="64">
        <f>datos!I324</f>
        <v>9</v>
      </c>
    </row>
    <row r="325" spans="1:4">
      <c r="A325" s="17">
        <v>42778</v>
      </c>
      <c r="B325" s="63">
        <f>datos!D325</f>
        <v>13</v>
      </c>
      <c r="C325" s="64">
        <f>datos!H325</f>
        <v>30</v>
      </c>
      <c r="D325" s="64">
        <f>datos!I325</f>
        <v>12</v>
      </c>
    </row>
    <row r="326" spans="1:4">
      <c r="A326" s="17">
        <v>42779</v>
      </c>
      <c r="B326" s="63">
        <f>datos!D326</f>
        <v>6</v>
      </c>
      <c r="C326" s="64">
        <f>datos!H326</f>
        <v>17</v>
      </c>
      <c r="D326" s="64">
        <f>datos!I326</f>
        <v>6</v>
      </c>
    </row>
    <row r="327" spans="1:4">
      <c r="A327" s="17">
        <v>42780</v>
      </c>
      <c r="B327" s="63">
        <f>datos!D327</f>
        <v>6</v>
      </c>
      <c r="C327" s="64">
        <f>datos!H327</f>
        <v>10</v>
      </c>
      <c r="D327" s="64">
        <f>datos!I327</f>
        <v>4</v>
      </c>
    </row>
    <row r="328" spans="1:4">
      <c r="A328" s="17">
        <v>42781</v>
      </c>
      <c r="B328" s="63">
        <f>datos!D328</f>
        <v>4</v>
      </c>
      <c r="C328" s="64">
        <f>datos!H328</f>
        <v>13</v>
      </c>
      <c r="D328" s="64">
        <f>datos!I328</f>
        <v>2</v>
      </c>
    </row>
    <row r="329" spans="1:4">
      <c r="A329" s="17">
        <v>42782</v>
      </c>
      <c r="B329" s="63">
        <f>datos!D329</f>
        <v>1</v>
      </c>
      <c r="C329" s="64">
        <f>datos!H329</f>
        <v>14</v>
      </c>
      <c r="D329" s="64">
        <f>datos!I329</f>
        <v>1</v>
      </c>
    </row>
    <row r="330" spans="1:4">
      <c r="A330" s="17">
        <v>42783</v>
      </c>
      <c r="B330" s="63">
        <f>datos!D330</f>
        <v>9</v>
      </c>
      <c r="C330" s="64">
        <f>datos!H330</f>
        <v>16</v>
      </c>
      <c r="D330" s="64">
        <f>datos!I330</f>
        <v>-1</v>
      </c>
    </row>
    <row r="331" spans="1:4">
      <c r="A331" s="17">
        <v>42784</v>
      </c>
      <c r="B331" s="63">
        <f>datos!D331</f>
        <v>7</v>
      </c>
      <c r="C331" s="64">
        <f>datos!H331</f>
        <v>19</v>
      </c>
      <c r="D331" s="64">
        <f>datos!I331</f>
        <v>7</v>
      </c>
    </row>
    <row r="332" spans="1:4">
      <c r="A332" s="17">
        <v>42785</v>
      </c>
      <c r="B332" s="63">
        <f>datos!D332</f>
        <v>0</v>
      </c>
      <c r="C332" s="64">
        <f>datos!H332</f>
        <v>0</v>
      </c>
      <c r="D332" s="64">
        <f>datos!I332</f>
        <v>0</v>
      </c>
    </row>
    <row r="333" spans="1:4">
      <c r="A333" s="17">
        <v>42786</v>
      </c>
      <c r="B333" s="63">
        <f>datos!D333</f>
        <v>8</v>
      </c>
      <c r="C333" s="64">
        <f>datos!H333</f>
        <v>20</v>
      </c>
      <c r="D333" s="64">
        <f>datos!I333</f>
        <v>14</v>
      </c>
    </row>
    <row r="334" spans="1:4">
      <c r="A334" s="17">
        <v>42787</v>
      </c>
      <c r="B334" s="63">
        <f>datos!D334</f>
        <v>9</v>
      </c>
      <c r="C334" s="64">
        <f>datos!H334</f>
        <v>19</v>
      </c>
      <c r="D334" s="64">
        <f>datos!I334</f>
        <v>-6</v>
      </c>
    </row>
    <row r="335" spans="1:4">
      <c r="A335" s="17">
        <v>42788</v>
      </c>
      <c r="B335" s="63">
        <f>datos!D335</f>
        <v>12</v>
      </c>
      <c r="C335" s="64">
        <f>datos!H335</f>
        <v>24</v>
      </c>
      <c r="D335" s="64">
        <f>datos!I335</f>
        <v>11</v>
      </c>
    </row>
    <row r="336" spans="1:4">
      <c r="A336" s="17">
        <v>42789</v>
      </c>
      <c r="B336" s="63">
        <f>datos!D336</f>
        <v>19</v>
      </c>
      <c r="C336" s="64">
        <f>datos!H336</f>
        <v>27</v>
      </c>
      <c r="D336" s="64">
        <f>datos!I336</f>
        <v>12</v>
      </c>
    </row>
    <row r="337" spans="1:4">
      <c r="A337" s="17">
        <v>42790</v>
      </c>
      <c r="B337" s="63">
        <f>datos!D337</f>
        <v>7</v>
      </c>
      <c r="C337" s="64">
        <f>datos!H337</f>
        <v>24</v>
      </c>
      <c r="D337" s="64">
        <f>datos!I337</f>
        <v>6</v>
      </c>
    </row>
    <row r="338" spans="1:4">
      <c r="A338" s="17">
        <v>42791</v>
      </c>
      <c r="B338" s="63">
        <f>datos!D338</f>
        <v>8</v>
      </c>
      <c r="C338" s="64">
        <f>datos!H338</f>
        <v>18</v>
      </c>
      <c r="D338" s="64">
        <f>datos!I338</f>
        <v>4</v>
      </c>
    </row>
    <row r="339" spans="1:4">
      <c r="A339" s="17">
        <v>42792</v>
      </c>
      <c r="B339" s="63">
        <f>datos!D339</f>
        <v>0</v>
      </c>
      <c r="C339" s="64">
        <f>datos!H339</f>
        <v>0</v>
      </c>
      <c r="D339" s="64">
        <f>datos!I339</f>
        <v>0</v>
      </c>
    </row>
    <row r="340" spans="1:4">
      <c r="A340" s="17">
        <v>42793</v>
      </c>
      <c r="B340" s="63">
        <f>datos!D340</f>
        <v>9</v>
      </c>
      <c r="C340" s="64">
        <f>datos!H340</f>
        <v>21</v>
      </c>
      <c r="D340" s="64">
        <f>datos!I340</f>
        <v>3</v>
      </c>
    </row>
    <row r="341" spans="1:4">
      <c r="A341" s="17">
        <v>42794</v>
      </c>
      <c r="B341" s="63">
        <f>datos!D341</f>
        <v>13</v>
      </c>
      <c r="C341" s="64">
        <f>datos!H341</f>
        <v>22</v>
      </c>
      <c r="D341" s="64">
        <f>datos!I341</f>
        <v>9</v>
      </c>
    </row>
    <row r="342" spans="1:4">
      <c r="A342" s="17">
        <v>42795</v>
      </c>
      <c r="B342" s="63">
        <f>datos!D342</f>
        <v>9</v>
      </c>
      <c r="C342" s="64">
        <f>datos!H342</f>
        <v>24</v>
      </c>
      <c r="D342" s="64">
        <f>datos!I342</f>
        <v>7</v>
      </c>
    </row>
    <row r="343" spans="1:4">
      <c r="A343" s="17">
        <v>42796</v>
      </c>
      <c r="B343" s="63">
        <f>datos!D343</f>
        <v>7</v>
      </c>
      <c r="C343" s="64">
        <f>datos!H343</f>
        <v>20</v>
      </c>
      <c r="D343" s="64">
        <f>datos!I343</f>
        <v>6</v>
      </c>
    </row>
    <row r="344" spans="1:4">
      <c r="A344" s="17">
        <v>42797</v>
      </c>
      <c r="B344" s="63">
        <f>datos!D344</f>
        <v>10</v>
      </c>
      <c r="C344" s="64">
        <f>datos!H344</f>
        <v>20</v>
      </c>
      <c r="D344" s="64">
        <f>datos!I344</f>
        <v>7</v>
      </c>
    </row>
    <row r="345" spans="1:4">
      <c r="A345" s="17">
        <v>42798</v>
      </c>
      <c r="B345" s="63">
        <f>datos!D345</f>
        <v>11</v>
      </c>
      <c r="C345" s="64">
        <f>datos!H345</f>
        <v>21</v>
      </c>
      <c r="D345" s="64">
        <f>datos!I345</f>
        <v>8</v>
      </c>
    </row>
    <row r="346" spans="1:4">
      <c r="A346" s="17">
        <v>42799</v>
      </c>
      <c r="B346" s="63">
        <f>datos!D346</f>
        <v>12</v>
      </c>
      <c r="C346" s="64">
        <f>datos!H346</f>
        <v>21</v>
      </c>
      <c r="D346" s="64">
        <f>datos!I346</f>
        <v>8</v>
      </c>
    </row>
    <row r="347" spans="1:4">
      <c r="A347" s="17">
        <v>42800</v>
      </c>
      <c r="B347" s="63">
        <f>datos!D347</f>
        <v>18</v>
      </c>
      <c r="C347" s="64">
        <f>datos!H347</f>
        <v>27</v>
      </c>
      <c r="D347" s="64">
        <f>datos!I347</f>
        <v>13</v>
      </c>
    </row>
    <row r="348" spans="1:4">
      <c r="A348" s="17">
        <v>42801</v>
      </c>
      <c r="B348" s="63">
        <f>datos!D348</f>
        <v>12</v>
      </c>
      <c r="C348" s="64">
        <f>datos!H348</f>
        <v>26</v>
      </c>
      <c r="D348" s="64">
        <f>datos!I348</f>
        <v>7</v>
      </c>
    </row>
    <row r="349" spans="1:4">
      <c r="A349" s="17">
        <v>42802</v>
      </c>
      <c r="B349" s="63">
        <f>datos!D349</f>
        <v>12</v>
      </c>
      <c r="C349" s="64">
        <f>datos!H349</f>
        <v>13</v>
      </c>
      <c r="D349" s="64">
        <f>datos!I349</f>
        <v>12</v>
      </c>
    </row>
    <row r="350" spans="1:4">
      <c r="A350" s="17">
        <v>42803</v>
      </c>
      <c r="B350" s="63">
        <f>datos!D350</f>
        <v>12</v>
      </c>
      <c r="C350" s="64">
        <f>datos!H350</f>
        <v>29</v>
      </c>
      <c r="D350" s="64">
        <f>datos!I350</f>
        <v>7</v>
      </c>
    </row>
    <row r="351" spans="1:4">
      <c r="A351" s="17">
        <v>42804</v>
      </c>
      <c r="B351" s="63">
        <f>datos!D351</f>
        <v>16</v>
      </c>
      <c r="C351" s="64">
        <f>datos!H351</f>
        <v>29</v>
      </c>
      <c r="D351" s="64">
        <f>datos!I351</f>
        <v>10</v>
      </c>
    </row>
    <row r="352" spans="1:4">
      <c r="A352" s="17">
        <v>42805</v>
      </c>
      <c r="B352" s="63">
        <f>datos!D352</f>
        <v>15</v>
      </c>
      <c r="C352" s="64">
        <f>datos!H352</f>
        <v>31</v>
      </c>
      <c r="D352" s="64">
        <f>datos!I352</f>
        <v>10</v>
      </c>
    </row>
    <row r="353" spans="1:4">
      <c r="A353" s="17">
        <v>42806</v>
      </c>
      <c r="B353" s="63">
        <f>datos!D353</f>
        <v>9</v>
      </c>
      <c r="C353" s="64">
        <f>datos!H353</f>
        <v>29</v>
      </c>
      <c r="D353" s="64">
        <f>datos!I353</f>
        <v>11</v>
      </c>
    </row>
    <row r="354" spans="1:4">
      <c r="A354" s="17">
        <v>42807</v>
      </c>
      <c r="B354" s="63">
        <f>datos!D354</f>
        <v>11</v>
      </c>
      <c r="C354" s="64">
        <f>datos!H354</f>
        <v>29</v>
      </c>
      <c r="D354" s="64">
        <f>datos!I354</f>
        <v>11</v>
      </c>
    </row>
    <row r="355" spans="1:4">
      <c r="A355" s="17">
        <v>42808</v>
      </c>
      <c r="B355" s="63">
        <f>datos!D355</f>
        <v>9</v>
      </c>
      <c r="C355" s="64">
        <f>datos!H355</f>
        <v>21</v>
      </c>
      <c r="D355" s="64">
        <f>datos!I355</f>
        <v>9</v>
      </c>
    </row>
    <row r="356" spans="1:4">
      <c r="A356" s="17">
        <v>42809</v>
      </c>
      <c r="B356" s="63">
        <f>datos!D356</f>
        <v>10</v>
      </c>
      <c r="C356" s="64">
        <f>datos!H356</f>
        <v>30</v>
      </c>
      <c r="D356" s="64">
        <f>datos!I356</f>
        <v>9</v>
      </c>
    </row>
    <row r="357" spans="1:4">
      <c r="A357" s="17">
        <v>42810</v>
      </c>
      <c r="B357" s="63">
        <f>datos!D357</f>
        <v>15</v>
      </c>
      <c r="C357" s="64">
        <f>datos!H357</f>
        <v>33</v>
      </c>
      <c r="D357" s="64">
        <f>datos!I357</f>
        <v>11</v>
      </c>
    </row>
    <row r="358" spans="1:4">
      <c r="A358" s="17">
        <v>42811</v>
      </c>
      <c r="B358" s="63">
        <f>datos!D358</f>
        <v>15</v>
      </c>
      <c r="C358" s="64">
        <f>datos!H358</f>
        <v>30</v>
      </c>
      <c r="D358" s="64">
        <f>datos!I358</f>
        <v>121</v>
      </c>
    </row>
    <row r="359" spans="1:4">
      <c r="A359" s="17">
        <v>42812</v>
      </c>
      <c r="B359" s="63">
        <f>datos!D359</f>
        <v>11</v>
      </c>
      <c r="C359" s="64">
        <f>datos!H359</f>
        <v>33</v>
      </c>
      <c r="D359" s="64">
        <f>datos!I359</f>
        <v>12</v>
      </c>
    </row>
    <row r="360" spans="1:4">
      <c r="A360" s="17">
        <v>42813</v>
      </c>
      <c r="B360" s="63">
        <f>datos!D360</f>
        <v>15</v>
      </c>
      <c r="C360" s="64">
        <f>datos!H360</f>
        <v>34</v>
      </c>
      <c r="D360" s="64">
        <f>datos!I360</f>
        <v>12</v>
      </c>
    </row>
    <row r="361" spans="1:4">
      <c r="A361" s="17">
        <v>42814</v>
      </c>
      <c r="B361" s="63">
        <f>datos!D361</f>
        <v>15</v>
      </c>
      <c r="C361" s="64">
        <f>datos!H361</f>
        <v>34</v>
      </c>
      <c r="D361" s="64">
        <f>datos!I361</f>
        <v>15</v>
      </c>
    </row>
    <row r="362" spans="1:4">
      <c r="A362" s="17">
        <v>42815</v>
      </c>
      <c r="B362" s="63">
        <f>datos!D362</f>
        <v>20</v>
      </c>
      <c r="C362" s="64">
        <f>datos!H362</f>
        <v>34</v>
      </c>
      <c r="D362" s="64">
        <f>datos!I362</f>
        <v>15</v>
      </c>
    </row>
    <row r="363" spans="1:4">
      <c r="A363" s="17">
        <v>42816</v>
      </c>
      <c r="B363" s="63">
        <f>datos!D363</f>
        <v>15</v>
      </c>
      <c r="C363" s="64">
        <f>datos!H363</f>
        <v>26</v>
      </c>
      <c r="D363" s="64">
        <f>datos!I363</f>
        <v>12</v>
      </c>
    </row>
    <row r="364" spans="1:4">
      <c r="A364" s="17">
        <v>42817</v>
      </c>
      <c r="B364" s="63">
        <f>datos!D364</f>
        <v>15</v>
      </c>
      <c r="C364" s="64">
        <f>datos!H364</f>
        <v>35</v>
      </c>
      <c r="D364" s="64">
        <f>datos!I364</f>
        <v>13</v>
      </c>
    </row>
    <row r="365" spans="1:4">
      <c r="A365" s="17">
        <v>42818</v>
      </c>
      <c r="B365" s="63">
        <f>datos!D365</f>
        <v>10</v>
      </c>
      <c r="C365" s="64">
        <f>datos!H365</f>
        <v>29</v>
      </c>
      <c r="D365" s="64">
        <f>datos!I365</f>
        <v>9</v>
      </c>
    </row>
    <row r="366" spans="1:4">
      <c r="A366" s="17">
        <v>42819</v>
      </c>
      <c r="B366" s="63">
        <f>datos!D366</f>
        <v>9</v>
      </c>
      <c r="C366" s="64">
        <f>datos!H366</f>
        <v>25</v>
      </c>
      <c r="D366" s="64">
        <f>datos!I366</f>
        <v>8</v>
      </c>
    </row>
    <row r="367" spans="1:4">
      <c r="A367" s="17">
        <v>42820</v>
      </c>
      <c r="B367" s="63">
        <f>datos!D367</f>
        <v>13</v>
      </c>
      <c r="C367" s="64">
        <f>datos!H367</f>
        <v>30</v>
      </c>
      <c r="D367" s="64">
        <f>datos!I367</f>
        <v>10</v>
      </c>
    </row>
    <row r="368" spans="1:4">
      <c r="A368" s="17">
        <v>42821</v>
      </c>
      <c r="B368" s="63">
        <f>datos!D368</f>
        <v>15</v>
      </c>
      <c r="C368" s="64">
        <f>datos!H368</f>
        <v>30</v>
      </c>
      <c r="D368" s="64">
        <f>datos!I368</f>
        <v>10</v>
      </c>
    </row>
    <row r="369" spans="1:4">
      <c r="A369" s="17">
        <v>42822</v>
      </c>
      <c r="B369" s="63">
        <f>datos!D369</f>
        <v>15</v>
      </c>
      <c r="C369" s="64">
        <f>datos!H369</f>
        <v>29</v>
      </c>
      <c r="D369" s="64">
        <f>datos!I369</f>
        <v>11</v>
      </c>
    </row>
    <row r="370" spans="1:4">
      <c r="A370" s="17">
        <v>42823</v>
      </c>
      <c r="B370" s="63">
        <f>datos!D370</f>
        <v>10</v>
      </c>
      <c r="C370" s="64">
        <f>datos!H370</f>
        <v>22</v>
      </c>
      <c r="D370" s="64">
        <f>datos!I370</f>
        <v>8</v>
      </c>
    </row>
    <row r="371" spans="1:4">
      <c r="A371" s="17">
        <v>42824</v>
      </c>
      <c r="B371" s="63">
        <f>datos!D371</f>
        <v>10</v>
      </c>
      <c r="C371" s="64">
        <f>datos!H371</f>
        <v>22</v>
      </c>
      <c r="D371" s="64">
        <f>datos!I371</f>
        <v>14</v>
      </c>
    </row>
    <row r="372" spans="1:4">
      <c r="A372" s="17">
        <v>42825</v>
      </c>
      <c r="B372" s="63">
        <f>datos!D372</f>
        <v>17</v>
      </c>
      <c r="C372" s="64">
        <f>datos!H372</f>
        <v>29</v>
      </c>
      <c r="D372" s="64">
        <f>datos!I372</f>
        <v>9</v>
      </c>
    </row>
    <row r="373" spans="1:4">
      <c r="A373" s="17">
        <v>42826</v>
      </c>
      <c r="B373" s="63">
        <f>datos!D373</f>
        <v>9</v>
      </c>
      <c r="C373" s="64">
        <f>datos!H373</f>
        <v>29</v>
      </c>
      <c r="D373" s="64">
        <f>datos!I373</f>
        <v>10</v>
      </c>
    </row>
  </sheetData>
  <mergeCells count="6">
    <mergeCell ref="I1:L2"/>
    <mergeCell ref="A1:A3"/>
    <mergeCell ref="B1:B3"/>
    <mergeCell ref="C1:C3"/>
    <mergeCell ref="D1:D3"/>
    <mergeCell ref="E1:H2"/>
  </mergeCells>
  <pageMargins left="0.7" right="0.7" top="0.75" bottom="0.75" header="0.51180555555555496" footer="0.51180555555555496"/>
  <pageSetup paperSize="0" scale="0" firstPageNumber="0" orientation="portrait" usePrinterDefaults="0" horizontalDpi="0" verticalDpi="0" copies="0"/>
  <drawing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E373"/>
  <sheetViews>
    <sheetView zoomScaleNormal="100" workbookViewId="0">
      <selection activeCell="E21" sqref="E21"/>
    </sheetView>
  </sheetViews>
  <sheetFormatPr defaultColWidth="9.140625" defaultRowHeight="14.45"/>
  <cols>
    <col min="1" max="1" width="13.42578125" style="1"/>
    <col min="2" max="2" width="7" style="65"/>
    <col min="3" max="1025" width="11.42578125"/>
  </cols>
  <sheetData>
    <row r="1" spans="1:5" ht="15" customHeight="1">
      <c r="A1"/>
      <c r="B1" s="66"/>
      <c r="C1" s="146" t="s">
        <v>474</v>
      </c>
      <c r="D1" s="146"/>
      <c r="E1" s="146"/>
    </row>
    <row r="2" spans="1:5">
      <c r="A2" s="133" t="s">
        <v>1</v>
      </c>
      <c r="B2" s="67"/>
      <c r="C2" s="146"/>
      <c r="D2" s="146"/>
      <c r="E2" s="146"/>
    </row>
    <row r="3" spans="1:5">
      <c r="A3" s="8"/>
      <c r="B3" s="131" t="s">
        <v>16</v>
      </c>
      <c r="C3" s="56" t="s">
        <v>458</v>
      </c>
      <c r="D3" s="56" t="s">
        <v>477</v>
      </c>
      <c r="E3" s="56" t="s">
        <v>478</v>
      </c>
    </row>
    <row r="4" spans="1:5">
      <c r="A4" s="17">
        <v>42406</v>
      </c>
      <c r="B4" s="68">
        <f>datos!G45</f>
        <v>24</v>
      </c>
      <c r="C4" s="7" t="s">
        <v>462</v>
      </c>
      <c r="D4" s="7"/>
      <c r="E4" s="7"/>
    </row>
    <row r="5" spans="1:5">
      <c r="A5" s="17">
        <v>42407</v>
      </c>
      <c r="B5" s="68">
        <f>datos!G46</f>
        <v>12</v>
      </c>
      <c r="C5" s="7" t="s">
        <v>463</v>
      </c>
      <c r="D5" s="58">
        <f>MAX(B4:B26)</f>
        <v>57</v>
      </c>
      <c r="E5" s="58">
        <f>MIN(B4:B26)</f>
        <v>0</v>
      </c>
    </row>
    <row r="6" spans="1:5">
      <c r="A6" s="17">
        <v>42408</v>
      </c>
      <c r="B6" s="68">
        <f>datos!G47</f>
        <v>0</v>
      </c>
      <c r="C6" s="7" t="s">
        <v>464</v>
      </c>
      <c r="D6" s="58">
        <f>MAX(B27:B55)</f>
        <v>57</v>
      </c>
      <c r="E6" s="58">
        <f>MIN(B27:B55)</f>
        <v>0</v>
      </c>
    </row>
    <row r="7" spans="1:5">
      <c r="A7" s="17">
        <v>42409</v>
      </c>
      <c r="B7" s="68">
        <f>datos!G48</f>
        <v>57</v>
      </c>
      <c r="C7" s="7" t="s">
        <v>465</v>
      </c>
      <c r="D7" s="58">
        <f>MAX(B56:B79)</f>
        <v>33</v>
      </c>
      <c r="E7" s="58">
        <f>MIN(B56:B79)</f>
        <v>0</v>
      </c>
    </row>
    <row r="8" spans="1:5">
      <c r="A8" s="17">
        <v>42410</v>
      </c>
      <c r="B8" s="68">
        <f>datos!G49</f>
        <v>57</v>
      </c>
      <c r="C8" s="7" t="s">
        <v>466</v>
      </c>
      <c r="D8" s="58">
        <f>MAX(B80:B92)</f>
        <v>0</v>
      </c>
      <c r="E8" s="58">
        <f>MIN(B80:B92)</f>
        <v>0</v>
      </c>
    </row>
    <row r="9" spans="1:5">
      <c r="A9" s="17">
        <v>42411</v>
      </c>
      <c r="B9" s="68">
        <f>datos!G50</f>
        <v>25</v>
      </c>
      <c r="C9" s="7" t="s">
        <v>467</v>
      </c>
      <c r="D9" s="58">
        <f>MAX(B93:B114)</f>
        <v>9</v>
      </c>
      <c r="E9" s="58">
        <f>MIN(B93:B114)</f>
        <v>0</v>
      </c>
    </row>
    <row r="10" spans="1:5">
      <c r="A10" s="17">
        <v>42412</v>
      </c>
      <c r="B10" s="68">
        <f>datos!G51</f>
        <v>27</v>
      </c>
      <c r="C10" s="7" t="s">
        <v>468</v>
      </c>
      <c r="D10" s="58">
        <f>MAX(B115:B135)</f>
        <v>0</v>
      </c>
      <c r="E10" s="58">
        <f>MIN(B115:B135)</f>
        <v>0</v>
      </c>
    </row>
    <row r="11" spans="1:5">
      <c r="A11" s="17">
        <v>42413</v>
      </c>
      <c r="B11" s="68">
        <f>datos!G52</f>
        <v>19</v>
      </c>
      <c r="C11" s="7" t="s">
        <v>469</v>
      </c>
      <c r="D11" s="58">
        <f>MAX(B136:B160)</f>
        <v>81</v>
      </c>
      <c r="E11" s="58">
        <f>MIN(B136:B160)</f>
        <v>0</v>
      </c>
    </row>
    <row r="12" spans="1:5">
      <c r="A12" s="17">
        <v>42414</v>
      </c>
      <c r="B12" s="68">
        <f>datos!G53</f>
        <v>6</v>
      </c>
      <c r="C12" s="7" t="s">
        <v>470</v>
      </c>
      <c r="D12" s="58">
        <f>MAX(B161:B190)</f>
        <v>0</v>
      </c>
      <c r="E12" s="58">
        <f>MIN(B161:B190)</f>
        <v>0</v>
      </c>
    </row>
    <row r="13" spans="1:5">
      <c r="A13" s="17">
        <v>42415</v>
      </c>
      <c r="B13" s="68">
        <f>datos!G54</f>
        <v>12</v>
      </c>
      <c r="C13" s="7" t="s">
        <v>471</v>
      </c>
      <c r="D13" s="58">
        <f>MAX(B191:B221)</f>
        <v>21</v>
      </c>
      <c r="E13" s="58">
        <f>MIN(B191:B221)</f>
        <v>0</v>
      </c>
    </row>
    <row r="14" spans="1:5">
      <c r="A14" s="17">
        <v>42416</v>
      </c>
      <c r="B14" s="68">
        <f>datos!G55</f>
        <v>41</v>
      </c>
      <c r="C14" s="7" t="s">
        <v>472</v>
      </c>
      <c r="D14" s="58" t="e">
        <f>MAX(B222:B251)</f>
        <v>#N/A</v>
      </c>
      <c r="E14" s="58" t="e">
        <f>MIN(B222:B251)</f>
        <v>#N/A</v>
      </c>
    </row>
    <row r="15" spans="1:5">
      <c r="A15" s="17">
        <v>42417</v>
      </c>
      <c r="B15" s="68">
        <f>datos!G56</f>
        <v>21</v>
      </c>
      <c r="C15" s="7" t="s">
        <v>473</v>
      </c>
      <c r="D15" s="58" t="e">
        <f>MAX(B252:B282)</f>
        <v>#N/A</v>
      </c>
      <c r="E15" s="58" t="e">
        <f>MIN(B252:B282)</f>
        <v>#N/A</v>
      </c>
    </row>
    <row r="16" spans="1:5">
      <c r="A16" s="17">
        <v>42418</v>
      </c>
      <c r="B16" s="68">
        <f>datos!G57</f>
        <v>27</v>
      </c>
    </row>
    <row r="17" spans="1:2">
      <c r="A17" s="17">
        <v>42419</v>
      </c>
      <c r="B17" s="68">
        <f>datos!G58</f>
        <v>33</v>
      </c>
    </row>
    <row r="18" spans="1:2">
      <c r="A18" s="17">
        <v>42420</v>
      </c>
      <c r="B18" s="68">
        <f>datos!G18</f>
        <v>18</v>
      </c>
    </row>
    <row r="19" spans="1:2">
      <c r="A19" s="17">
        <v>42422</v>
      </c>
      <c r="B19" s="68">
        <f>datos!G19</f>
        <v>0</v>
      </c>
    </row>
    <row r="20" spans="1:2">
      <c r="A20" s="17">
        <v>42423</v>
      </c>
      <c r="B20" s="68">
        <f>datos!G20</f>
        <v>0</v>
      </c>
    </row>
    <row r="21" spans="1:2">
      <c r="A21" s="17">
        <v>42424</v>
      </c>
      <c r="B21" s="68">
        <f>datos!G21</f>
        <v>51</v>
      </c>
    </row>
    <row r="22" spans="1:2">
      <c r="A22" s="17">
        <v>42425</v>
      </c>
      <c r="B22" s="68">
        <f>datos!G22</f>
        <v>55</v>
      </c>
    </row>
    <row r="23" spans="1:2">
      <c r="A23" s="17">
        <v>42426</v>
      </c>
      <c r="B23" s="68">
        <f>datos!G23</f>
        <v>30</v>
      </c>
    </row>
    <row r="24" spans="1:2">
      <c r="A24" s="17">
        <v>42427</v>
      </c>
      <c r="B24" s="68">
        <f>datos!G24</f>
        <v>46</v>
      </c>
    </row>
    <row r="25" spans="1:2">
      <c r="A25" s="17">
        <v>42428</v>
      </c>
      <c r="B25" s="68">
        <f>datos!G25</f>
        <v>30</v>
      </c>
    </row>
    <row r="26" spans="1:2">
      <c r="A26" s="17">
        <v>42429</v>
      </c>
      <c r="B26" s="68">
        <f>datos!G26</f>
        <v>27</v>
      </c>
    </row>
    <row r="27" spans="1:2">
      <c r="A27" s="17">
        <v>42430</v>
      </c>
      <c r="B27" s="68">
        <f>datos!G27</f>
        <v>12</v>
      </c>
    </row>
    <row r="28" spans="1:2">
      <c r="A28" s="17">
        <v>42431</v>
      </c>
      <c r="B28" s="68">
        <f>datos!G28</f>
        <v>19</v>
      </c>
    </row>
    <row r="29" spans="1:2">
      <c r="A29" s="17">
        <v>42432</v>
      </c>
      <c r="B29" s="68">
        <f>datos!G29</f>
        <v>18</v>
      </c>
    </row>
    <row r="30" spans="1:2">
      <c r="A30" s="17">
        <v>42433</v>
      </c>
      <c r="B30" s="68">
        <f>datos!G30</f>
        <v>22</v>
      </c>
    </row>
    <row r="31" spans="1:2">
      <c r="A31" s="17">
        <v>42434</v>
      </c>
      <c r="B31" s="68">
        <f>datos!G31</f>
        <v>25</v>
      </c>
    </row>
    <row r="32" spans="1:2">
      <c r="A32" s="17">
        <v>42435</v>
      </c>
      <c r="B32" s="68">
        <f>datos!G32</f>
        <v>15</v>
      </c>
    </row>
    <row r="33" spans="1:2">
      <c r="A33" s="17">
        <v>42436</v>
      </c>
      <c r="B33" s="68">
        <f>datos!G33</f>
        <v>20</v>
      </c>
    </row>
    <row r="34" spans="1:2">
      <c r="A34" s="17">
        <v>42437</v>
      </c>
      <c r="B34" s="68">
        <f>datos!G34</f>
        <v>24</v>
      </c>
    </row>
    <row r="35" spans="1:2">
      <c r="A35" s="17">
        <v>42438</v>
      </c>
      <c r="B35" s="68">
        <f>datos!G35</f>
        <v>30</v>
      </c>
    </row>
    <row r="36" spans="1:2">
      <c r="A36" s="17">
        <v>42439</v>
      </c>
      <c r="B36" s="68">
        <f>datos!G36</f>
        <v>24</v>
      </c>
    </row>
    <row r="37" spans="1:2">
      <c r="A37" s="17">
        <v>42440</v>
      </c>
      <c r="B37" s="68">
        <f>datos!G37</f>
        <v>2</v>
      </c>
    </row>
    <row r="38" spans="1:2">
      <c r="A38" s="17">
        <v>42441</v>
      </c>
      <c r="B38" s="68">
        <f>datos!G38</f>
        <v>12</v>
      </c>
    </row>
    <row r="39" spans="1:2">
      <c r="A39" s="17">
        <v>42442</v>
      </c>
      <c r="B39" s="68">
        <f>datos!G39</f>
        <v>36</v>
      </c>
    </row>
    <row r="40" spans="1:2">
      <c r="A40" s="17">
        <v>42443</v>
      </c>
      <c r="B40" s="68">
        <f>datos!G40</f>
        <v>32</v>
      </c>
    </row>
    <row r="41" spans="1:2">
      <c r="A41" s="17">
        <v>42444</v>
      </c>
      <c r="B41" s="68">
        <f>datos!G41</f>
        <v>15</v>
      </c>
    </row>
    <row r="42" spans="1:2">
      <c r="A42" s="17">
        <v>42445</v>
      </c>
      <c r="B42" s="68">
        <f>datos!G42</f>
        <v>38</v>
      </c>
    </row>
    <row r="43" spans="1:2">
      <c r="A43" s="17">
        <v>42446</v>
      </c>
      <c r="B43" s="68">
        <f>datos!G43</f>
        <v>30</v>
      </c>
    </row>
    <row r="44" spans="1:2">
      <c r="A44" s="17">
        <v>42447</v>
      </c>
      <c r="B44" s="68">
        <f>datos!G44</f>
        <v>27</v>
      </c>
    </row>
    <row r="45" spans="1:2">
      <c r="A45" s="17">
        <v>42450</v>
      </c>
      <c r="B45" s="68">
        <f>datos!G45</f>
        <v>24</v>
      </c>
    </row>
    <row r="46" spans="1:2">
      <c r="A46" s="17">
        <v>42451</v>
      </c>
      <c r="B46" s="68">
        <f>datos!G46</f>
        <v>12</v>
      </c>
    </row>
    <row r="47" spans="1:2">
      <c r="A47" s="17">
        <v>42452</v>
      </c>
      <c r="B47" s="68">
        <f>datos!G47</f>
        <v>0</v>
      </c>
    </row>
    <row r="48" spans="1:2">
      <c r="A48" s="17">
        <v>42453</v>
      </c>
      <c r="B48" s="68">
        <f>datos!G48</f>
        <v>57</v>
      </c>
    </row>
    <row r="49" spans="1:2">
      <c r="A49" s="17">
        <v>42454</v>
      </c>
      <c r="B49" s="68">
        <f>datos!G49</f>
        <v>57</v>
      </c>
    </row>
    <row r="50" spans="1:2">
      <c r="A50" s="17">
        <v>42455</v>
      </c>
      <c r="B50" s="68">
        <f>datos!G50</f>
        <v>25</v>
      </c>
    </row>
    <row r="51" spans="1:2">
      <c r="A51" s="17">
        <v>42456</v>
      </c>
      <c r="B51" s="68">
        <f>datos!G51</f>
        <v>27</v>
      </c>
    </row>
    <row r="52" spans="1:2">
      <c r="A52" s="17">
        <v>42457</v>
      </c>
      <c r="B52" s="68">
        <f>datos!G52</f>
        <v>19</v>
      </c>
    </row>
    <row r="53" spans="1:2">
      <c r="A53" s="17">
        <v>42458</v>
      </c>
      <c r="B53" s="68">
        <f>datos!G53</f>
        <v>6</v>
      </c>
    </row>
    <row r="54" spans="1:2">
      <c r="A54" s="17">
        <v>42459</v>
      </c>
      <c r="B54" s="68">
        <f>datos!G54</f>
        <v>12</v>
      </c>
    </row>
    <row r="55" spans="1:2">
      <c r="A55" s="17">
        <v>42460</v>
      </c>
      <c r="B55" s="68">
        <f>datos!G55</f>
        <v>41</v>
      </c>
    </row>
    <row r="56" spans="1:2">
      <c r="A56" s="17">
        <v>42461</v>
      </c>
      <c r="B56" s="68">
        <f>datos!G56</f>
        <v>21</v>
      </c>
    </row>
    <row r="57" spans="1:2">
      <c r="A57" s="17">
        <v>42462</v>
      </c>
      <c r="B57" s="68">
        <f>datos!G57</f>
        <v>27</v>
      </c>
    </row>
    <row r="58" spans="1:2">
      <c r="A58" s="17">
        <v>42463</v>
      </c>
      <c r="B58" s="68">
        <f>datos!G58</f>
        <v>33</v>
      </c>
    </row>
    <row r="59" spans="1:2">
      <c r="A59" s="17">
        <v>42465</v>
      </c>
      <c r="B59" s="68">
        <f>datos!G59</f>
        <v>0</v>
      </c>
    </row>
    <row r="60" spans="1:2">
      <c r="A60" s="17">
        <v>42467</v>
      </c>
      <c r="B60" s="68">
        <f>datos!G60</f>
        <v>0</v>
      </c>
    </row>
    <row r="61" spans="1:2">
      <c r="A61" s="17">
        <v>42468</v>
      </c>
      <c r="B61" s="68">
        <f>datos!G61</f>
        <v>0</v>
      </c>
    </row>
    <row r="62" spans="1:2">
      <c r="A62" s="17">
        <v>42469</v>
      </c>
      <c r="B62" s="68">
        <f>datos!G62</f>
        <v>0</v>
      </c>
    </row>
    <row r="63" spans="1:2">
      <c r="A63" s="17">
        <v>42471</v>
      </c>
      <c r="B63" s="68">
        <f>datos!G63</f>
        <v>0</v>
      </c>
    </row>
    <row r="64" spans="1:2">
      <c r="A64" s="17">
        <v>42472</v>
      </c>
      <c r="B64" s="68">
        <f>datos!G64</f>
        <v>0</v>
      </c>
    </row>
    <row r="65" spans="1:2">
      <c r="A65" s="17">
        <v>42473</v>
      </c>
      <c r="B65" s="68">
        <f>datos!G65</f>
        <v>0</v>
      </c>
    </row>
    <row r="66" spans="1:2">
      <c r="A66" s="17">
        <v>42474</v>
      </c>
      <c r="B66" s="68">
        <f>datos!G66</f>
        <v>1</v>
      </c>
    </row>
    <row r="67" spans="1:2">
      <c r="A67" s="17">
        <v>42476</v>
      </c>
      <c r="B67" s="68">
        <f>datos!G67</f>
        <v>0</v>
      </c>
    </row>
    <row r="68" spans="1:2">
      <c r="A68" s="17">
        <v>42478</v>
      </c>
      <c r="B68" s="68">
        <f>datos!G68</f>
        <v>0</v>
      </c>
    </row>
    <row r="69" spans="1:2">
      <c r="A69" s="17">
        <v>42479</v>
      </c>
      <c r="B69" s="68">
        <f>datos!G69</f>
        <v>0</v>
      </c>
    </row>
    <row r="70" spans="1:2">
      <c r="A70" s="17">
        <v>42480</v>
      </c>
      <c r="B70" s="68">
        <f>datos!G70</f>
        <v>0</v>
      </c>
    </row>
    <row r="71" spans="1:2">
      <c r="A71" s="17">
        <v>42481</v>
      </c>
      <c r="B71" s="68">
        <f>datos!G71</f>
        <v>0</v>
      </c>
    </row>
    <row r="72" spans="1:2">
      <c r="A72" s="17">
        <v>42482</v>
      </c>
      <c r="B72" s="68">
        <f>datos!G72</f>
        <v>0</v>
      </c>
    </row>
    <row r="73" spans="1:2">
      <c r="A73" s="17">
        <v>42483</v>
      </c>
      <c r="B73" s="68">
        <f>datos!G73</f>
        <v>0</v>
      </c>
    </row>
    <row r="74" spans="1:2">
      <c r="A74" s="17">
        <v>42484</v>
      </c>
      <c r="B74" s="68">
        <f>datos!G74</f>
        <v>0</v>
      </c>
    </row>
    <row r="75" spans="1:2">
      <c r="A75" s="17">
        <v>42486</v>
      </c>
      <c r="B75" s="68">
        <f>datos!G75</f>
        <v>0</v>
      </c>
    </row>
    <row r="76" spans="1:2">
      <c r="A76" s="17">
        <v>42487</v>
      </c>
      <c r="B76" s="68">
        <f>datos!G76</f>
        <v>0</v>
      </c>
    </row>
    <row r="77" spans="1:2">
      <c r="A77" s="17">
        <v>42488</v>
      </c>
      <c r="B77" s="68">
        <f>datos!G77</f>
        <v>0</v>
      </c>
    </row>
    <row r="78" spans="1:2">
      <c r="A78" s="17">
        <v>42489</v>
      </c>
      <c r="B78" s="68">
        <f>datos!G78</f>
        <v>0</v>
      </c>
    </row>
    <row r="79" spans="1:2">
      <c r="A79" s="17">
        <v>42490</v>
      </c>
      <c r="B79" s="68">
        <f>datos!G79</f>
        <v>0</v>
      </c>
    </row>
    <row r="80" spans="1:2">
      <c r="A80" s="17">
        <v>42495</v>
      </c>
      <c r="B80" s="68">
        <f>datos!G80</f>
        <v>0</v>
      </c>
    </row>
    <row r="81" spans="1:2">
      <c r="A81" s="17">
        <v>42496</v>
      </c>
      <c r="B81" s="68">
        <f>datos!G81</f>
        <v>0</v>
      </c>
    </row>
    <row r="82" spans="1:2">
      <c r="A82" s="17">
        <v>42501</v>
      </c>
      <c r="B82" s="68">
        <f>datos!G82</f>
        <v>0</v>
      </c>
    </row>
    <row r="83" spans="1:2">
      <c r="A83" s="17">
        <v>42502</v>
      </c>
      <c r="B83" s="68">
        <f>datos!G83</f>
        <v>0</v>
      </c>
    </row>
    <row r="84" spans="1:2">
      <c r="A84" s="17">
        <v>42506</v>
      </c>
      <c r="B84" s="68">
        <f>datos!G84</f>
        <v>0</v>
      </c>
    </row>
    <row r="85" spans="1:2">
      <c r="A85" s="17">
        <v>42510</v>
      </c>
      <c r="B85" s="68">
        <f>datos!G85</f>
        <v>0</v>
      </c>
    </row>
    <row r="86" spans="1:2">
      <c r="A86" s="17">
        <v>42513</v>
      </c>
      <c r="B86" s="68">
        <f>datos!G86</f>
        <v>0</v>
      </c>
    </row>
    <row r="87" spans="1:2">
      <c r="A87" s="17">
        <v>42514</v>
      </c>
      <c r="B87" s="68">
        <f>datos!G87</f>
        <v>0</v>
      </c>
    </row>
    <row r="88" spans="1:2">
      <c r="A88" s="17">
        <v>42515</v>
      </c>
      <c r="B88" s="68">
        <f>datos!G88</f>
        <v>0</v>
      </c>
    </row>
    <row r="89" spans="1:2">
      <c r="A89" s="17">
        <v>42516</v>
      </c>
      <c r="B89" s="68">
        <f>datos!G89</f>
        <v>0</v>
      </c>
    </row>
    <row r="90" spans="1:2">
      <c r="A90" s="17">
        <v>42517</v>
      </c>
      <c r="B90" s="68">
        <f>datos!G90</f>
        <v>0</v>
      </c>
    </row>
    <row r="91" spans="1:2">
      <c r="A91" s="17">
        <v>42520</v>
      </c>
      <c r="B91" s="68">
        <f>datos!G91</f>
        <v>0</v>
      </c>
    </row>
    <row r="92" spans="1:2">
      <c r="A92" s="17">
        <v>42521</v>
      </c>
      <c r="B92" s="68">
        <f>datos!G92</f>
        <v>0</v>
      </c>
    </row>
    <row r="93" spans="1:2">
      <c r="A93" s="17">
        <v>42522</v>
      </c>
      <c r="B93" s="68">
        <f>datos!G93</f>
        <v>0</v>
      </c>
    </row>
    <row r="94" spans="1:2">
      <c r="A94" s="17">
        <v>42523</v>
      </c>
      <c r="B94" s="68">
        <f>datos!G94</f>
        <v>0</v>
      </c>
    </row>
    <row r="95" spans="1:2">
      <c r="A95" s="17">
        <v>42524</v>
      </c>
      <c r="B95" s="68">
        <f>datos!G95</f>
        <v>0</v>
      </c>
    </row>
    <row r="96" spans="1:2">
      <c r="A96" s="17">
        <v>42527</v>
      </c>
      <c r="B96" s="68">
        <f>datos!G96</f>
        <v>0</v>
      </c>
    </row>
    <row r="97" spans="1:2">
      <c r="A97" s="17">
        <v>42528</v>
      </c>
      <c r="B97" s="68">
        <f>datos!G97</f>
        <v>0</v>
      </c>
    </row>
    <row r="98" spans="1:2">
      <c r="A98" s="17">
        <v>42529</v>
      </c>
      <c r="B98" s="68">
        <f>datos!G98</f>
        <v>0</v>
      </c>
    </row>
    <row r="99" spans="1:2">
      <c r="A99" s="17">
        <v>42530</v>
      </c>
      <c r="B99" s="68">
        <f>datos!G99</f>
        <v>0</v>
      </c>
    </row>
    <row r="100" spans="1:2">
      <c r="A100" s="17">
        <v>42531</v>
      </c>
      <c r="B100" s="68">
        <f>datos!G100</f>
        <v>0</v>
      </c>
    </row>
    <row r="101" spans="1:2">
      <c r="A101" s="17">
        <v>42534</v>
      </c>
      <c r="B101" s="68">
        <f>datos!G101</f>
        <v>0</v>
      </c>
    </row>
    <row r="102" spans="1:2">
      <c r="A102" s="17">
        <v>42535</v>
      </c>
      <c r="B102" s="68">
        <f>datos!G102</f>
        <v>0</v>
      </c>
    </row>
    <row r="103" spans="1:2">
      <c r="A103" s="17">
        <v>42536</v>
      </c>
      <c r="B103" s="68">
        <f>datos!G103</f>
        <v>0</v>
      </c>
    </row>
    <row r="104" spans="1:2">
      <c r="A104" s="17">
        <v>42537</v>
      </c>
      <c r="B104" s="68">
        <f>datos!G104</f>
        <v>6</v>
      </c>
    </row>
    <row r="105" spans="1:2">
      <c r="A105" s="17">
        <v>42538</v>
      </c>
      <c r="B105" s="68">
        <f>datos!G105</f>
        <v>9</v>
      </c>
    </row>
    <row r="106" spans="1:2">
      <c r="A106" s="17">
        <v>42541</v>
      </c>
      <c r="B106" s="68">
        <f>datos!G106</f>
        <v>0</v>
      </c>
    </row>
    <row r="107" spans="1:2">
      <c r="A107" s="17">
        <v>42542</v>
      </c>
      <c r="B107" s="68">
        <f>datos!G107</f>
        <v>0</v>
      </c>
    </row>
    <row r="108" spans="1:2">
      <c r="A108" s="17">
        <v>42543</v>
      </c>
      <c r="B108" s="68">
        <f>datos!G108</f>
        <v>0</v>
      </c>
    </row>
    <row r="109" spans="1:2">
      <c r="A109" s="17">
        <v>42544</v>
      </c>
      <c r="B109" s="68">
        <f>datos!G109</f>
        <v>0</v>
      </c>
    </row>
    <row r="110" spans="1:2">
      <c r="A110" s="17">
        <v>42545</v>
      </c>
      <c r="B110" s="68">
        <f>datos!G110</f>
        <v>0</v>
      </c>
    </row>
    <row r="111" spans="1:2">
      <c r="A111" s="17">
        <v>42548</v>
      </c>
      <c r="B111" s="68">
        <f>datos!G111</f>
        <v>0</v>
      </c>
    </row>
    <row r="112" spans="1:2">
      <c r="A112" s="17">
        <v>42549</v>
      </c>
      <c r="B112" s="68">
        <f>datos!G112</f>
        <v>0</v>
      </c>
    </row>
    <row r="113" spans="1:2">
      <c r="A113" s="17">
        <v>42550</v>
      </c>
      <c r="B113" s="68">
        <f>datos!G113</f>
        <v>0</v>
      </c>
    </row>
    <row r="114" spans="1:2">
      <c r="A114" s="17">
        <v>42551</v>
      </c>
      <c r="B114" s="68">
        <f>datos!G114</f>
        <v>0</v>
      </c>
    </row>
    <row r="115" spans="1:2">
      <c r="A115" s="17">
        <v>42552</v>
      </c>
      <c r="B115" s="68">
        <f>datos!G115</f>
        <v>0</v>
      </c>
    </row>
    <row r="116" spans="1:2">
      <c r="A116" s="17">
        <v>42555</v>
      </c>
      <c r="B116" s="68">
        <f>datos!G116</f>
        <v>0</v>
      </c>
    </row>
    <row r="117" spans="1:2">
      <c r="A117" s="17">
        <v>42556</v>
      </c>
      <c r="B117" s="68">
        <f>datos!G117</f>
        <v>0</v>
      </c>
    </row>
    <row r="118" spans="1:2">
      <c r="A118" s="17">
        <v>42557</v>
      </c>
      <c r="B118" s="68">
        <f>datos!G118</f>
        <v>0</v>
      </c>
    </row>
    <row r="119" spans="1:2">
      <c r="A119" s="17">
        <v>42558</v>
      </c>
      <c r="B119" s="68">
        <f>datos!G119</f>
        <v>0</v>
      </c>
    </row>
    <row r="120" spans="1:2">
      <c r="A120" s="17">
        <v>42559</v>
      </c>
      <c r="B120" s="68">
        <f>datos!G120</f>
        <v>0</v>
      </c>
    </row>
    <row r="121" spans="1:2">
      <c r="A121" s="17">
        <v>42562</v>
      </c>
      <c r="B121" s="68">
        <f>datos!G121</f>
        <v>0</v>
      </c>
    </row>
    <row r="122" spans="1:2">
      <c r="A122" s="17">
        <v>42563</v>
      </c>
      <c r="B122" s="68">
        <f>datos!G122</f>
        <v>0</v>
      </c>
    </row>
    <row r="123" spans="1:2">
      <c r="A123" s="17">
        <v>42564</v>
      </c>
      <c r="B123" s="68">
        <f>datos!G123</f>
        <v>0</v>
      </c>
    </row>
    <row r="124" spans="1:2">
      <c r="A124" s="17">
        <v>42565</v>
      </c>
      <c r="B124" s="68">
        <f>datos!G124</f>
        <v>0</v>
      </c>
    </row>
    <row r="125" spans="1:2">
      <c r="A125" s="17">
        <v>42566</v>
      </c>
      <c r="B125" s="68">
        <f>datos!G125</f>
        <v>0</v>
      </c>
    </row>
    <row r="126" spans="1:2">
      <c r="A126" s="17">
        <v>42569</v>
      </c>
      <c r="B126" s="68">
        <f>datos!G126</f>
        <v>0</v>
      </c>
    </row>
    <row r="127" spans="1:2">
      <c r="A127" s="17">
        <v>42570</v>
      </c>
      <c r="B127" s="68">
        <f>datos!G127</f>
        <v>0</v>
      </c>
    </row>
    <row r="128" spans="1:2">
      <c r="A128" s="17">
        <v>42571</v>
      </c>
      <c r="B128" s="68">
        <f>datos!G128</f>
        <v>0</v>
      </c>
    </row>
    <row r="129" spans="1:2">
      <c r="A129" s="17">
        <v>42572</v>
      </c>
      <c r="B129" s="68">
        <f>datos!G129</f>
        <v>0</v>
      </c>
    </row>
    <row r="130" spans="1:2">
      <c r="A130" s="17">
        <v>42573</v>
      </c>
      <c r="B130" s="68">
        <f>datos!G130</f>
        <v>0</v>
      </c>
    </row>
    <row r="131" spans="1:2">
      <c r="A131" s="17">
        <v>42576</v>
      </c>
      <c r="B131" s="68">
        <f>datos!G131</f>
        <v>0</v>
      </c>
    </row>
    <row r="132" spans="1:2">
      <c r="A132" s="17">
        <v>42577</v>
      </c>
      <c r="B132" s="68">
        <f>datos!G132</f>
        <v>0</v>
      </c>
    </row>
    <row r="133" spans="1:2">
      <c r="A133" s="17">
        <v>42578</v>
      </c>
      <c r="B133" s="68">
        <f>datos!G133</f>
        <v>0</v>
      </c>
    </row>
    <row r="134" spans="1:2">
      <c r="A134" s="17">
        <v>42579</v>
      </c>
      <c r="B134" s="68">
        <f>datos!G134</f>
        <v>0</v>
      </c>
    </row>
    <row r="135" spans="1:2">
      <c r="A135" s="17">
        <v>42580</v>
      </c>
      <c r="B135" s="68">
        <f>datos!G135</f>
        <v>0</v>
      </c>
    </row>
    <row r="136" spans="1:2">
      <c r="A136" s="17">
        <v>42583</v>
      </c>
      <c r="B136" s="68">
        <f>datos!G136</f>
        <v>0</v>
      </c>
    </row>
    <row r="137" spans="1:2">
      <c r="A137" s="17">
        <v>42584</v>
      </c>
      <c r="B137" s="68">
        <f>datos!G137</f>
        <v>0</v>
      </c>
    </row>
    <row r="138" spans="1:2">
      <c r="A138" s="17">
        <v>42585</v>
      </c>
      <c r="B138" s="68">
        <f>datos!G138</f>
        <v>0</v>
      </c>
    </row>
    <row r="139" spans="1:2">
      <c r="A139" s="17">
        <v>42586</v>
      </c>
      <c r="B139" s="68">
        <f>datos!G139</f>
        <v>81</v>
      </c>
    </row>
    <row r="140" spans="1:2">
      <c r="A140" s="17">
        <v>42587</v>
      </c>
      <c r="B140" s="68">
        <f>datos!G140</f>
        <v>0</v>
      </c>
    </row>
    <row r="141" spans="1:2">
      <c r="A141" s="17">
        <v>42588</v>
      </c>
      <c r="B141" s="68">
        <f>datos!G141</f>
        <v>0</v>
      </c>
    </row>
    <row r="142" spans="1:2">
      <c r="A142" s="17">
        <v>42591</v>
      </c>
      <c r="B142" s="68">
        <f>datos!G142</f>
        <v>0</v>
      </c>
    </row>
    <row r="143" spans="1:2">
      <c r="A143" s="17">
        <v>42592</v>
      </c>
      <c r="B143" s="68">
        <f>datos!G143</f>
        <v>0</v>
      </c>
    </row>
    <row r="144" spans="1:2">
      <c r="A144" s="17">
        <v>42593</v>
      </c>
      <c r="B144" s="68">
        <f>datos!G144</f>
        <v>0</v>
      </c>
    </row>
    <row r="145" spans="1:2">
      <c r="A145" s="17">
        <v>42594</v>
      </c>
      <c r="B145" s="68">
        <f>datos!G145</f>
        <v>0</v>
      </c>
    </row>
    <row r="146" spans="1:2">
      <c r="A146" s="17">
        <v>42597</v>
      </c>
      <c r="B146" s="68">
        <f>datos!G146</f>
        <v>0</v>
      </c>
    </row>
    <row r="147" spans="1:2">
      <c r="A147" s="17">
        <v>42598</v>
      </c>
      <c r="B147" s="68">
        <f>datos!G147</f>
        <v>0</v>
      </c>
    </row>
    <row r="148" spans="1:2">
      <c r="A148" s="17">
        <v>42599</v>
      </c>
      <c r="B148" s="68">
        <f>datos!G148</f>
        <v>0</v>
      </c>
    </row>
    <row r="149" spans="1:2">
      <c r="A149" s="17">
        <v>42600</v>
      </c>
      <c r="B149" s="68">
        <f>datos!G149</f>
        <v>0</v>
      </c>
    </row>
    <row r="150" spans="1:2">
      <c r="A150" s="17">
        <v>42601</v>
      </c>
      <c r="B150" s="68">
        <f>datos!G150</f>
        <v>0</v>
      </c>
    </row>
    <row r="151" spans="1:2">
      <c r="A151" s="17">
        <v>42604</v>
      </c>
      <c r="B151" s="68">
        <f>datos!G151</f>
        <v>0</v>
      </c>
    </row>
    <row r="152" spans="1:2">
      <c r="A152" s="17">
        <v>42605</v>
      </c>
      <c r="B152" s="68">
        <f>datos!G152</f>
        <v>0</v>
      </c>
    </row>
    <row r="153" spans="1:2">
      <c r="A153" s="17">
        <v>42606</v>
      </c>
      <c r="B153" s="68">
        <f>datos!G153</f>
        <v>0</v>
      </c>
    </row>
    <row r="154" spans="1:2">
      <c r="A154" s="17">
        <v>42607</v>
      </c>
      <c r="B154" s="68">
        <f>datos!G154</f>
        <v>0</v>
      </c>
    </row>
    <row r="155" spans="1:2">
      <c r="A155" s="17">
        <v>42608</v>
      </c>
      <c r="B155" s="68">
        <f>datos!G155</f>
        <v>0</v>
      </c>
    </row>
    <row r="156" spans="1:2">
      <c r="A156" s="17">
        <v>42609</v>
      </c>
      <c r="B156" s="68">
        <f>datos!G156</f>
        <v>0</v>
      </c>
    </row>
    <row r="157" spans="1:2">
      <c r="A157" s="17">
        <v>42610</v>
      </c>
      <c r="B157" s="68">
        <f>datos!G157</f>
        <v>0</v>
      </c>
    </row>
    <row r="158" spans="1:2">
      <c r="A158" s="17">
        <v>42611</v>
      </c>
      <c r="B158" s="68">
        <f>datos!G158</f>
        <v>0</v>
      </c>
    </row>
    <row r="159" spans="1:2">
      <c r="A159" s="17">
        <v>42612</v>
      </c>
      <c r="B159" s="68">
        <f>datos!G159</f>
        <v>0</v>
      </c>
    </row>
    <row r="160" spans="1:2">
      <c r="A160" s="17">
        <v>42613</v>
      </c>
      <c r="B160" s="68">
        <f>datos!G160</f>
        <v>0</v>
      </c>
    </row>
    <row r="161" spans="1:2">
      <c r="A161" s="17">
        <v>42614</v>
      </c>
      <c r="B161" s="68">
        <f>datos!G161</f>
        <v>0</v>
      </c>
    </row>
    <row r="162" spans="1:2">
      <c r="A162" s="17">
        <v>42615</v>
      </c>
      <c r="B162" s="68">
        <f>datos!G203</f>
        <v>0</v>
      </c>
    </row>
    <row r="163" spans="1:2">
      <c r="A163" s="17">
        <v>42616</v>
      </c>
      <c r="B163" s="68">
        <f>datos!G204</f>
        <v>0</v>
      </c>
    </row>
    <row r="164" spans="1:2">
      <c r="A164" s="17">
        <v>42617</v>
      </c>
      <c r="B164" s="68">
        <f>datos!G205</f>
        <v>0</v>
      </c>
    </row>
    <row r="165" spans="1:2">
      <c r="A165" s="17">
        <v>42618</v>
      </c>
      <c r="B165" s="68">
        <f>datos!G206</f>
        <v>0</v>
      </c>
    </row>
    <row r="166" spans="1:2">
      <c r="A166" s="17">
        <v>42619</v>
      </c>
      <c r="B166" s="68">
        <f>datos!G207</f>
        <v>0</v>
      </c>
    </row>
    <row r="167" spans="1:2">
      <c r="A167" s="17">
        <v>42620</v>
      </c>
      <c r="B167" s="68">
        <f>datos!G208</f>
        <v>0</v>
      </c>
    </row>
    <row r="168" spans="1:2">
      <c r="A168" s="17">
        <v>42621</v>
      </c>
      <c r="B168" s="68">
        <f>datos!G209</f>
        <v>0</v>
      </c>
    </row>
    <row r="169" spans="1:2">
      <c r="A169" s="17">
        <v>42622</v>
      </c>
      <c r="B169" s="68">
        <f>datos!G210</f>
        <v>0</v>
      </c>
    </row>
    <row r="170" spans="1:2">
      <c r="A170" s="17">
        <v>42623</v>
      </c>
      <c r="B170" s="68">
        <f>datos!G211</f>
        <v>0</v>
      </c>
    </row>
    <row r="171" spans="1:2">
      <c r="A171" s="17">
        <v>42624</v>
      </c>
      <c r="B171" s="68">
        <f>datos!G212</f>
        <v>0</v>
      </c>
    </row>
    <row r="172" spans="1:2">
      <c r="A172" s="17">
        <v>42625</v>
      </c>
      <c r="B172" s="68">
        <f>datos!G213</f>
        <v>0</v>
      </c>
    </row>
    <row r="173" spans="1:2">
      <c r="A173" s="17">
        <v>42626</v>
      </c>
      <c r="B173" s="68">
        <f>datos!G214</f>
        <v>0</v>
      </c>
    </row>
    <row r="174" spans="1:2">
      <c r="A174" s="17">
        <v>42627</v>
      </c>
      <c r="B174" s="68">
        <f>datos!G215</f>
        <v>0</v>
      </c>
    </row>
    <row r="175" spans="1:2">
      <c r="A175" s="17">
        <v>42628</v>
      </c>
      <c r="B175" s="68">
        <f>datos!G216</f>
        <v>0</v>
      </c>
    </row>
    <row r="176" spans="1:2">
      <c r="A176" s="17">
        <v>42629</v>
      </c>
      <c r="B176" s="68">
        <f>datos!G217</f>
        <v>0</v>
      </c>
    </row>
    <row r="177" spans="1:2">
      <c r="A177" s="17">
        <v>42630</v>
      </c>
      <c r="B177" s="68">
        <f>datos!G218</f>
        <v>0</v>
      </c>
    </row>
    <row r="178" spans="1:2">
      <c r="A178" s="17">
        <v>42631</v>
      </c>
      <c r="B178" s="68">
        <f>datos!G219</f>
        <v>0</v>
      </c>
    </row>
    <row r="179" spans="1:2">
      <c r="A179" s="17">
        <v>42632</v>
      </c>
      <c r="B179" s="68">
        <f>datos!G220</f>
        <v>0</v>
      </c>
    </row>
    <row r="180" spans="1:2">
      <c r="A180" s="17">
        <v>42633</v>
      </c>
      <c r="B180" s="68">
        <f>datos!G221</f>
        <v>0</v>
      </c>
    </row>
    <row r="181" spans="1:2">
      <c r="A181" s="17">
        <v>42634</v>
      </c>
      <c r="B181" s="68">
        <f>datos!G222</f>
        <v>0</v>
      </c>
    </row>
    <row r="182" spans="1:2">
      <c r="A182" s="17">
        <v>42635</v>
      </c>
      <c r="B182" s="68">
        <f>datos!G223</f>
        <v>0</v>
      </c>
    </row>
    <row r="183" spans="1:2">
      <c r="A183" s="17">
        <v>42636</v>
      </c>
      <c r="B183" s="68">
        <f>datos!G224</f>
        <v>0</v>
      </c>
    </row>
    <row r="184" spans="1:2">
      <c r="A184" s="17">
        <v>42637</v>
      </c>
      <c r="B184" s="68">
        <f>datos!G225</f>
        <v>0</v>
      </c>
    </row>
    <row r="185" spans="1:2">
      <c r="A185" s="17">
        <v>42638</v>
      </c>
      <c r="B185" s="68">
        <f>datos!G226</f>
        <v>0</v>
      </c>
    </row>
    <row r="186" spans="1:2">
      <c r="A186" s="17">
        <v>42639</v>
      </c>
      <c r="B186" s="68">
        <f>datos!G227</f>
        <v>0</v>
      </c>
    </row>
    <row r="187" spans="1:2">
      <c r="A187" s="17">
        <v>42640</v>
      </c>
      <c r="B187" s="68">
        <f>datos!G228</f>
        <v>0</v>
      </c>
    </row>
    <row r="188" spans="1:2">
      <c r="A188" s="17">
        <v>42641</v>
      </c>
      <c r="B188" s="68">
        <f>datos!G229</f>
        <v>0</v>
      </c>
    </row>
    <row r="189" spans="1:2">
      <c r="A189" s="17">
        <v>42642</v>
      </c>
      <c r="B189" s="68">
        <f>datos!G230</f>
        <v>0</v>
      </c>
    </row>
    <row r="190" spans="1:2">
      <c r="A190" s="17">
        <v>42643</v>
      </c>
      <c r="B190" s="68">
        <f>datos!G231</f>
        <v>0</v>
      </c>
    </row>
    <row r="191" spans="1:2">
      <c r="A191" s="17">
        <v>42644</v>
      </c>
      <c r="B191" s="68">
        <f>datos!G232</f>
        <v>0</v>
      </c>
    </row>
    <row r="192" spans="1:2">
      <c r="A192" s="17">
        <v>42645</v>
      </c>
      <c r="B192" s="68">
        <f>datos!G233</f>
        <v>0</v>
      </c>
    </row>
    <row r="193" spans="1:2">
      <c r="A193" s="17">
        <v>42646</v>
      </c>
      <c r="B193" s="68">
        <f>datos!G234</f>
        <v>0</v>
      </c>
    </row>
    <row r="194" spans="1:2">
      <c r="A194" s="17">
        <v>42647</v>
      </c>
      <c r="B194" s="68">
        <f>datos!G235</f>
        <v>0</v>
      </c>
    </row>
    <row r="195" spans="1:2">
      <c r="A195" s="17">
        <v>42648</v>
      </c>
      <c r="B195" s="68">
        <f>datos!G236</f>
        <v>0</v>
      </c>
    </row>
    <row r="196" spans="1:2">
      <c r="A196" s="17">
        <v>42649</v>
      </c>
      <c r="B196" s="68">
        <f>datos!G237</f>
        <v>0</v>
      </c>
    </row>
    <row r="197" spans="1:2">
      <c r="A197" s="17">
        <v>42650</v>
      </c>
      <c r="B197" s="68">
        <f>datos!G238</f>
        <v>0</v>
      </c>
    </row>
    <row r="198" spans="1:2">
      <c r="A198" s="17">
        <v>42651</v>
      </c>
      <c r="B198" s="68">
        <f>datos!G239</f>
        <v>14</v>
      </c>
    </row>
    <row r="199" spans="1:2">
      <c r="A199" s="17">
        <v>42652</v>
      </c>
      <c r="B199" s="68">
        <f>datos!G240</f>
        <v>5</v>
      </c>
    </row>
    <row r="200" spans="1:2">
      <c r="A200" s="17">
        <v>42653</v>
      </c>
      <c r="B200" s="68">
        <f>datos!G241</f>
        <v>6</v>
      </c>
    </row>
    <row r="201" spans="1:2">
      <c r="A201" s="17">
        <v>42654</v>
      </c>
      <c r="B201" s="68">
        <f>datos!G242</f>
        <v>0</v>
      </c>
    </row>
    <row r="202" spans="1:2">
      <c r="A202" s="17">
        <v>42655</v>
      </c>
      <c r="B202" s="68">
        <f>datos!G243</f>
        <v>0</v>
      </c>
    </row>
    <row r="203" spans="1:2">
      <c r="A203" s="17">
        <v>42656</v>
      </c>
      <c r="B203" s="68">
        <f>datos!G244</f>
        <v>7</v>
      </c>
    </row>
    <row r="204" spans="1:2">
      <c r="A204" s="17">
        <v>42657</v>
      </c>
      <c r="B204" s="68">
        <f>datos!G245</f>
        <v>21</v>
      </c>
    </row>
    <row r="205" spans="1:2">
      <c r="A205" s="17">
        <v>42658</v>
      </c>
      <c r="B205" s="68">
        <f>datos!G246</f>
        <v>5</v>
      </c>
    </row>
    <row r="206" spans="1:2">
      <c r="A206" s="17">
        <v>42659</v>
      </c>
      <c r="B206" s="68">
        <f>datos!G206</f>
        <v>0</v>
      </c>
    </row>
    <row r="207" spans="1:2">
      <c r="A207" s="17">
        <v>42660</v>
      </c>
      <c r="B207" s="68">
        <f>datos!G207</f>
        <v>0</v>
      </c>
    </row>
    <row r="208" spans="1:2">
      <c r="A208" s="17">
        <v>42661</v>
      </c>
      <c r="B208" s="68">
        <f>datos!G208</f>
        <v>0</v>
      </c>
    </row>
    <row r="209" spans="1:2">
      <c r="A209" s="17">
        <v>42662</v>
      </c>
      <c r="B209" s="68">
        <f>datos!G209</f>
        <v>0</v>
      </c>
    </row>
    <row r="210" spans="1:2">
      <c r="A210" s="17">
        <v>42663</v>
      </c>
      <c r="B210" s="68">
        <f>datos!G210</f>
        <v>0</v>
      </c>
    </row>
    <row r="211" spans="1:2">
      <c r="A211" s="17">
        <v>42664</v>
      </c>
      <c r="B211" s="68">
        <f>datos!G211</f>
        <v>0</v>
      </c>
    </row>
    <row r="212" spans="1:2">
      <c r="A212" s="17">
        <v>42665</v>
      </c>
      <c r="B212" s="68">
        <f>datos!G212</f>
        <v>0</v>
      </c>
    </row>
    <row r="213" spans="1:2">
      <c r="A213" s="17">
        <v>42666</v>
      </c>
      <c r="B213" s="68">
        <f>datos!G213</f>
        <v>0</v>
      </c>
    </row>
    <row r="214" spans="1:2">
      <c r="A214" s="17">
        <v>42667</v>
      </c>
      <c r="B214" s="68">
        <f>datos!G214</f>
        <v>0</v>
      </c>
    </row>
    <row r="215" spans="1:2">
      <c r="A215" s="17">
        <v>42668</v>
      </c>
      <c r="B215" s="68">
        <f>datos!G215</f>
        <v>0</v>
      </c>
    </row>
    <row r="216" spans="1:2">
      <c r="A216" s="17">
        <v>42669</v>
      </c>
      <c r="B216" s="68">
        <f>datos!G216</f>
        <v>0</v>
      </c>
    </row>
    <row r="217" spans="1:2">
      <c r="A217" s="17">
        <v>42670</v>
      </c>
      <c r="B217" s="68">
        <f>datos!G217</f>
        <v>0</v>
      </c>
    </row>
    <row r="218" spans="1:2">
      <c r="A218" s="17">
        <v>42671</v>
      </c>
      <c r="B218" s="68">
        <f>datos!G218</f>
        <v>0</v>
      </c>
    </row>
    <row r="219" spans="1:2">
      <c r="A219" s="17">
        <v>42672</v>
      </c>
      <c r="B219" s="68">
        <f>datos!G219</f>
        <v>0</v>
      </c>
    </row>
    <row r="220" spans="1:2">
      <c r="A220" s="17">
        <v>42673</v>
      </c>
      <c r="B220" s="68">
        <f>datos!G220</f>
        <v>0</v>
      </c>
    </row>
    <row r="221" spans="1:2">
      <c r="A221" s="17">
        <v>42674</v>
      </c>
      <c r="B221" s="68">
        <f>datos!G221</f>
        <v>0</v>
      </c>
    </row>
    <row r="222" spans="1:2">
      <c r="A222" s="17">
        <v>42675</v>
      </c>
      <c r="B222" s="68">
        <f>datos!G222</f>
        <v>0</v>
      </c>
    </row>
    <row r="223" spans="1:2">
      <c r="A223" s="17">
        <v>42676</v>
      </c>
      <c r="B223" s="68">
        <f>datos!G223</f>
        <v>0</v>
      </c>
    </row>
    <row r="224" spans="1:2">
      <c r="A224" s="17">
        <v>42677</v>
      </c>
      <c r="B224" s="68">
        <f>datos!G224</f>
        <v>0</v>
      </c>
    </row>
    <row r="225" spans="1:2">
      <c r="A225" s="17">
        <v>42678</v>
      </c>
      <c r="B225" s="68">
        <f>datos!G225</f>
        <v>0</v>
      </c>
    </row>
    <row r="226" spans="1:2">
      <c r="A226" s="17">
        <v>42679</v>
      </c>
      <c r="B226" s="68">
        <f>datos!G226</f>
        <v>0</v>
      </c>
    </row>
    <row r="227" spans="1:2">
      <c r="A227" s="37">
        <v>42680</v>
      </c>
      <c r="B227" s="68">
        <f>datos!G227</f>
        <v>0</v>
      </c>
    </row>
    <row r="228" spans="1:2">
      <c r="A228" s="17">
        <v>42681</v>
      </c>
      <c r="B228" s="68">
        <f>datos!G228</f>
        <v>0</v>
      </c>
    </row>
    <row r="229" spans="1:2">
      <c r="A229" s="17">
        <v>42682</v>
      </c>
      <c r="B229" s="68">
        <f>datos!G229</f>
        <v>0</v>
      </c>
    </row>
    <row r="230" spans="1:2">
      <c r="A230" s="17">
        <v>42683</v>
      </c>
      <c r="B230" s="68">
        <f>datos!G230</f>
        <v>0</v>
      </c>
    </row>
    <row r="231" spans="1:2">
      <c r="A231" s="17">
        <v>42684</v>
      </c>
      <c r="B231" s="68">
        <f>datos!G231</f>
        <v>0</v>
      </c>
    </row>
    <row r="232" spans="1:2">
      <c r="A232" s="17">
        <v>42685</v>
      </c>
      <c r="B232" s="68">
        <f>datos!G232</f>
        <v>0</v>
      </c>
    </row>
    <row r="233" spans="1:2">
      <c r="A233" s="17">
        <v>42686</v>
      </c>
      <c r="B233" s="68">
        <f>datos!G233</f>
        <v>0</v>
      </c>
    </row>
    <row r="234" spans="1:2">
      <c r="A234" s="17">
        <v>42687</v>
      </c>
      <c r="B234" s="68">
        <f>datos!G234</f>
        <v>0</v>
      </c>
    </row>
    <row r="235" spans="1:2">
      <c r="A235" s="17">
        <v>42688</v>
      </c>
      <c r="B235" s="68">
        <f>datos!G235</f>
        <v>0</v>
      </c>
    </row>
    <row r="236" spans="1:2">
      <c r="A236" s="17">
        <v>42689</v>
      </c>
      <c r="B236" s="68">
        <f>datos!G236</f>
        <v>0</v>
      </c>
    </row>
    <row r="237" spans="1:2">
      <c r="A237" s="17">
        <v>42690</v>
      </c>
      <c r="B237" s="68">
        <f>datos!G237</f>
        <v>0</v>
      </c>
    </row>
    <row r="238" spans="1:2">
      <c r="A238" s="17">
        <v>42691</v>
      </c>
      <c r="B238" s="68">
        <f>datos!G238</f>
        <v>0</v>
      </c>
    </row>
    <row r="239" spans="1:2">
      <c r="A239" s="17">
        <v>42692</v>
      </c>
      <c r="B239" s="68">
        <f>datos!G239</f>
        <v>14</v>
      </c>
    </row>
    <row r="240" spans="1:2">
      <c r="A240" s="17">
        <v>42693</v>
      </c>
      <c r="B240" s="68">
        <f>datos!G240</f>
        <v>5</v>
      </c>
    </row>
    <row r="241" spans="1:2">
      <c r="A241" s="17">
        <v>42694</v>
      </c>
      <c r="B241" s="68">
        <f>datos!G241</f>
        <v>6</v>
      </c>
    </row>
    <row r="242" spans="1:2">
      <c r="A242" s="17">
        <v>42695</v>
      </c>
      <c r="B242" s="68">
        <f>datos!G242</f>
        <v>0</v>
      </c>
    </row>
    <row r="243" spans="1:2">
      <c r="A243" s="17">
        <v>42696</v>
      </c>
      <c r="B243" s="68">
        <f>datos!G243</f>
        <v>0</v>
      </c>
    </row>
    <row r="244" spans="1:2">
      <c r="A244" s="17">
        <v>42697</v>
      </c>
      <c r="B244" s="68">
        <f>datos!G244</f>
        <v>7</v>
      </c>
    </row>
    <row r="245" spans="1:2">
      <c r="A245" s="17">
        <v>42698</v>
      </c>
      <c r="B245" s="68">
        <f>datos!G245</f>
        <v>21</v>
      </c>
    </row>
    <row r="246" spans="1:2">
      <c r="A246" s="17">
        <v>42699</v>
      </c>
      <c r="B246" s="68">
        <f>datos!G246</f>
        <v>5</v>
      </c>
    </row>
    <row r="247" spans="1:2">
      <c r="A247" s="17">
        <v>42700</v>
      </c>
      <c r="B247" s="68">
        <f>datos!G247</f>
        <v>0</v>
      </c>
    </row>
    <row r="248" spans="1:2">
      <c r="A248" s="17">
        <v>42701</v>
      </c>
      <c r="B248" s="68">
        <f>datos!G248</f>
        <v>0</v>
      </c>
    </row>
    <row r="249" spans="1:2">
      <c r="A249" s="17">
        <v>42702</v>
      </c>
      <c r="B249" s="68">
        <f>datos!G249</f>
        <v>11</v>
      </c>
    </row>
    <row r="250" spans="1:2">
      <c r="A250" s="17">
        <v>42703</v>
      </c>
      <c r="B250" s="68">
        <f>datos!G250</f>
        <v>2</v>
      </c>
    </row>
    <row r="251" spans="1:2">
      <c r="A251" s="17">
        <v>42704</v>
      </c>
      <c r="B251" s="68" t="e">
        <f>datos!G251</f>
        <v>#N/A</v>
      </c>
    </row>
    <row r="252" spans="1:2">
      <c r="A252" s="17">
        <v>42705</v>
      </c>
      <c r="B252" s="68" t="e">
        <f>datos!G252</f>
        <v>#N/A</v>
      </c>
    </row>
    <row r="253" spans="1:2">
      <c r="A253" s="17">
        <v>42706</v>
      </c>
      <c r="B253" s="68">
        <f>datos!G253</f>
        <v>13</v>
      </c>
    </row>
    <row r="254" spans="1:2">
      <c r="A254" s="17">
        <v>42707</v>
      </c>
      <c r="B254" s="68">
        <f>datos!G254</f>
        <v>1</v>
      </c>
    </row>
    <row r="255" spans="1:2">
      <c r="A255" s="17">
        <v>42708</v>
      </c>
      <c r="B255" s="68">
        <f>datos!G255</f>
        <v>13</v>
      </c>
    </row>
    <row r="256" spans="1:2">
      <c r="A256" s="17">
        <v>42709</v>
      </c>
      <c r="B256" s="68">
        <f>datos!G256</f>
        <v>13</v>
      </c>
    </row>
    <row r="257" spans="1:2">
      <c r="A257" s="17">
        <v>42710</v>
      </c>
      <c r="B257" s="68">
        <f>datos!G257</f>
        <v>0</v>
      </c>
    </row>
    <row r="258" spans="1:2">
      <c r="A258" s="17">
        <v>42711</v>
      </c>
      <c r="B258" s="68">
        <f>datos!G258</f>
        <v>0</v>
      </c>
    </row>
    <row r="259" spans="1:2">
      <c r="A259" s="17">
        <v>42712</v>
      </c>
      <c r="B259" s="68">
        <f>datos!G259</f>
        <v>4</v>
      </c>
    </row>
    <row r="260" spans="1:2">
      <c r="A260" s="17">
        <v>42713</v>
      </c>
      <c r="B260" s="68">
        <f>datos!G260</f>
        <v>39</v>
      </c>
    </row>
    <row r="261" spans="1:2">
      <c r="A261" s="17">
        <v>42714</v>
      </c>
      <c r="B261" s="68">
        <f>datos!G261</f>
        <v>39</v>
      </c>
    </row>
    <row r="262" spans="1:2">
      <c r="A262" s="17">
        <v>42715</v>
      </c>
      <c r="B262" s="68">
        <f>datos!G262</f>
        <v>0</v>
      </c>
    </row>
    <row r="263" spans="1:2">
      <c r="A263" s="17">
        <v>42716</v>
      </c>
      <c r="B263" s="68">
        <f>datos!G263</f>
        <v>7</v>
      </c>
    </row>
    <row r="264" spans="1:2">
      <c r="A264" s="17">
        <v>42717</v>
      </c>
      <c r="B264" s="68">
        <f>datos!G264</f>
        <v>0</v>
      </c>
    </row>
    <row r="265" spans="1:2">
      <c r="A265" s="17">
        <v>42718</v>
      </c>
      <c r="B265" s="68">
        <f>datos!G265</f>
        <v>0</v>
      </c>
    </row>
    <row r="266" spans="1:2">
      <c r="A266" s="17">
        <v>42719</v>
      </c>
      <c r="B266" s="68">
        <f>datos!G266</f>
        <v>11</v>
      </c>
    </row>
    <row r="267" spans="1:2">
      <c r="A267" s="17">
        <v>42720</v>
      </c>
      <c r="B267" s="68">
        <f>datos!G267</f>
        <v>0</v>
      </c>
    </row>
    <row r="268" spans="1:2">
      <c r="A268" s="17">
        <v>42721</v>
      </c>
      <c r="B268" s="68">
        <f>datos!G268</f>
        <v>0</v>
      </c>
    </row>
    <row r="269" spans="1:2">
      <c r="A269" s="17">
        <v>42722</v>
      </c>
      <c r="B269" s="68" t="e">
        <f>datos!G269</f>
        <v>#N/A</v>
      </c>
    </row>
    <row r="270" spans="1:2">
      <c r="A270" s="17">
        <v>42723</v>
      </c>
      <c r="B270" s="68">
        <f>datos!G270</f>
        <v>61</v>
      </c>
    </row>
    <row r="271" spans="1:2">
      <c r="A271" s="17">
        <v>42724</v>
      </c>
      <c r="B271" s="68" t="e">
        <f>datos!G271</f>
        <v>#N/A</v>
      </c>
    </row>
    <row r="272" spans="1:2">
      <c r="A272" s="17">
        <v>42725</v>
      </c>
      <c r="B272" s="68">
        <f>datos!G272</f>
        <v>6</v>
      </c>
    </row>
    <row r="273" spans="1:2">
      <c r="A273" s="17">
        <v>42726</v>
      </c>
      <c r="B273" s="68">
        <f>datos!G273</f>
        <v>0</v>
      </c>
    </row>
    <row r="274" spans="1:2">
      <c r="A274" s="17">
        <v>42727</v>
      </c>
      <c r="B274" s="68">
        <f>datos!G274</f>
        <v>0</v>
      </c>
    </row>
    <row r="275" spans="1:2">
      <c r="A275" s="17">
        <v>42728</v>
      </c>
      <c r="B275" s="68">
        <f>datos!G275</f>
        <v>1</v>
      </c>
    </row>
    <row r="276" spans="1:2">
      <c r="A276" s="17">
        <v>42729</v>
      </c>
      <c r="B276" s="68">
        <f>datos!G276</f>
        <v>33</v>
      </c>
    </row>
    <row r="277" spans="1:2">
      <c r="A277" s="17">
        <v>42730</v>
      </c>
      <c r="B277" s="68" t="e">
        <f>datos!G277</f>
        <v>#N/A</v>
      </c>
    </row>
    <row r="278" spans="1:2">
      <c r="A278" s="17">
        <v>42731</v>
      </c>
      <c r="B278" s="68" t="e">
        <f>datos!G278</f>
        <v>#N/A</v>
      </c>
    </row>
    <row r="279" spans="1:2">
      <c r="A279" s="17">
        <v>42732</v>
      </c>
      <c r="B279" s="68">
        <f>datos!G279</f>
        <v>29</v>
      </c>
    </row>
    <row r="280" spans="1:2">
      <c r="A280" s="17">
        <v>42733</v>
      </c>
      <c r="B280" s="68">
        <f>datos!G280</f>
        <v>0</v>
      </c>
    </row>
    <row r="281" spans="1:2">
      <c r="A281" s="17">
        <v>42734</v>
      </c>
      <c r="B281" s="68">
        <f>datos!G281</f>
        <v>0</v>
      </c>
    </row>
    <row r="282" spans="1:2">
      <c r="A282" s="17">
        <v>42735</v>
      </c>
      <c r="B282" s="68">
        <f>datos!G282</f>
        <v>1</v>
      </c>
    </row>
    <row r="283" spans="1:2">
      <c r="A283" s="17">
        <v>42736</v>
      </c>
      <c r="B283" s="68">
        <f>datos!G283</f>
        <v>0</v>
      </c>
    </row>
    <row r="284" spans="1:2">
      <c r="A284" s="17">
        <v>42737</v>
      </c>
      <c r="B284" s="68">
        <f>datos!G284</f>
        <v>13</v>
      </c>
    </row>
    <row r="285" spans="1:2">
      <c r="A285" s="17">
        <v>42738</v>
      </c>
      <c r="B285" s="68">
        <f>datos!G285</f>
        <v>0</v>
      </c>
    </row>
    <row r="286" spans="1:2">
      <c r="A286" s="17">
        <v>42739</v>
      </c>
      <c r="B286" s="68">
        <f>datos!G286</f>
        <v>0</v>
      </c>
    </row>
    <row r="287" spans="1:2">
      <c r="A287" s="17">
        <v>42740</v>
      </c>
      <c r="B287" s="68">
        <f>datos!G287</f>
        <v>2</v>
      </c>
    </row>
    <row r="288" spans="1:2">
      <c r="A288" s="17">
        <v>42741</v>
      </c>
      <c r="B288" s="68">
        <f>datos!G288</f>
        <v>29</v>
      </c>
    </row>
    <row r="289" spans="1:2">
      <c r="A289" s="17">
        <v>42742</v>
      </c>
      <c r="B289" s="68" t="e">
        <f>datos!G289</f>
        <v>#N/A</v>
      </c>
    </row>
    <row r="290" spans="1:2">
      <c r="A290" s="17">
        <v>42743</v>
      </c>
      <c r="B290" s="68" t="e">
        <f>datos!G290</f>
        <v>#N/A</v>
      </c>
    </row>
    <row r="291" spans="1:2">
      <c r="A291" s="17">
        <v>42744</v>
      </c>
      <c r="B291" s="68">
        <f>datos!G291</f>
        <v>29</v>
      </c>
    </row>
    <row r="292" spans="1:2">
      <c r="A292" s="17">
        <v>42745</v>
      </c>
      <c r="B292" s="68">
        <f>datos!G292</f>
        <v>0</v>
      </c>
    </row>
    <row r="293" spans="1:2">
      <c r="A293" s="17">
        <v>42746</v>
      </c>
      <c r="B293" s="68">
        <f>datos!G293</f>
        <v>2</v>
      </c>
    </row>
    <row r="294" spans="1:2">
      <c r="A294" s="17">
        <v>42747</v>
      </c>
      <c r="B294" s="68">
        <f>datos!G294</f>
        <v>7</v>
      </c>
    </row>
    <row r="295" spans="1:2">
      <c r="A295" s="17">
        <v>42748</v>
      </c>
      <c r="B295" s="68">
        <f>datos!G295</f>
        <v>0</v>
      </c>
    </row>
    <row r="296" spans="1:2">
      <c r="A296" s="17">
        <v>42749</v>
      </c>
      <c r="B296" s="68">
        <f>datos!G296</f>
        <v>0</v>
      </c>
    </row>
    <row r="297" spans="1:2">
      <c r="A297" s="17">
        <v>42750</v>
      </c>
      <c r="B297" s="68">
        <f>datos!G297</f>
        <v>1</v>
      </c>
    </row>
    <row r="298" spans="1:2">
      <c r="A298" s="17">
        <v>42751</v>
      </c>
      <c r="B298" s="68">
        <f>datos!G298</f>
        <v>7</v>
      </c>
    </row>
    <row r="299" spans="1:2">
      <c r="A299" s="17">
        <v>42752</v>
      </c>
      <c r="B299" s="68">
        <f>datos!G299</f>
        <v>0</v>
      </c>
    </row>
    <row r="300" spans="1:2">
      <c r="A300" s="17">
        <v>42753</v>
      </c>
      <c r="B300" s="68">
        <f>datos!G300</f>
        <v>20</v>
      </c>
    </row>
    <row r="301" spans="1:2">
      <c r="A301" s="17">
        <v>42754</v>
      </c>
      <c r="B301" s="68">
        <f>datos!G301</f>
        <v>0</v>
      </c>
    </row>
    <row r="302" spans="1:2">
      <c r="A302" s="17">
        <v>42755</v>
      </c>
      <c r="B302" s="68">
        <f>datos!G302</f>
        <v>11</v>
      </c>
    </row>
    <row r="303" spans="1:2">
      <c r="A303" s="17">
        <v>42756</v>
      </c>
      <c r="B303" s="68">
        <f>datos!G303</f>
        <v>0</v>
      </c>
    </row>
    <row r="304" spans="1:2">
      <c r="A304" s="17">
        <v>42757</v>
      </c>
      <c r="B304" s="68">
        <f>datos!G304</f>
        <v>29</v>
      </c>
    </row>
    <row r="305" spans="1:2">
      <c r="A305" s="17">
        <v>42758</v>
      </c>
      <c r="B305" s="68">
        <f>datos!G305</f>
        <v>29</v>
      </c>
    </row>
    <row r="306" spans="1:2">
      <c r="A306" s="17">
        <v>42759</v>
      </c>
      <c r="B306" s="68">
        <f>datos!G306</f>
        <v>0</v>
      </c>
    </row>
    <row r="307" spans="1:2">
      <c r="A307" s="17">
        <v>42760</v>
      </c>
      <c r="B307" s="68">
        <f>datos!G307</f>
        <v>61</v>
      </c>
    </row>
    <row r="308" spans="1:2">
      <c r="A308" s="17">
        <v>42761</v>
      </c>
      <c r="B308" s="68">
        <f>datos!G308</f>
        <v>82</v>
      </c>
    </row>
    <row r="309" spans="1:2">
      <c r="A309" s="17">
        <v>42762</v>
      </c>
      <c r="B309" s="68">
        <f>datos!G309</f>
        <v>81</v>
      </c>
    </row>
    <row r="310" spans="1:2">
      <c r="A310" s="17">
        <v>42763</v>
      </c>
      <c r="B310" s="68" t="e">
        <f>datos!G310</f>
        <v>#N/A</v>
      </c>
    </row>
    <row r="311" spans="1:2">
      <c r="A311" s="17">
        <v>42764</v>
      </c>
      <c r="B311" s="68" t="e">
        <f>datos!G311</f>
        <v>#N/A</v>
      </c>
    </row>
    <row r="312" spans="1:2">
      <c r="A312" s="17">
        <v>42765</v>
      </c>
      <c r="B312" s="68">
        <f>datos!G312</f>
        <v>59</v>
      </c>
    </row>
    <row r="313" spans="1:2">
      <c r="A313" s="17">
        <v>42766</v>
      </c>
      <c r="B313" s="68">
        <f>datos!G313</f>
        <v>64</v>
      </c>
    </row>
    <row r="314" spans="1:2">
      <c r="A314" s="17">
        <v>42767</v>
      </c>
      <c r="B314" s="68">
        <f>datos!G314</f>
        <v>15</v>
      </c>
    </row>
    <row r="315" spans="1:2">
      <c r="A315" s="17">
        <v>42768</v>
      </c>
      <c r="B315" s="68">
        <f>datos!G315</f>
        <v>47</v>
      </c>
    </row>
    <row r="316" spans="1:2">
      <c r="A316" s="17">
        <v>42769</v>
      </c>
      <c r="B316" s="68">
        <f>datos!G316</f>
        <v>17</v>
      </c>
    </row>
    <row r="317" spans="1:2">
      <c r="A317" s="17">
        <v>42770</v>
      </c>
      <c r="B317" s="68">
        <f>datos!G317</f>
        <v>41</v>
      </c>
    </row>
    <row r="318" spans="1:2">
      <c r="A318" s="17">
        <v>42771</v>
      </c>
      <c r="B318" s="68">
        <f>datos!G318</f>
        <v>0</v>
      </c>
    </row>
    <row r="319" spans="1:2">
      <c r="A319" s="17">
        <v>42772</v>
      </c>
      <c r="B319" s="68">
        <f>datos!G319</f>
        <v>0</v>
      </c>
    </row>
    <row r="320" spans="1:2">
      <c r="A320" s="17">
        <v>42773</v>
      </c>
      <c r="B320" s="68">
        <f>datos!G320</f>
        <v>0</v>
      </c>
    </row>
    <row r="321" spans="1:2">
      <c r="A321" s="17">
        <v>42774</v>
      </c>
      <c r="B321" s="68">
        <f>datos!G321</f>
        <v>0</v>
      </c>
    </row>
    <row r="322" spans="1:2">
      <c r="A322" s="17">
        <v>42775</v>
      </c>
      <c r="B322" s="68">
        <f>datos!G322</f>
        <v>0</v>
      </c>
    </row>
    <row r="323" spans="1:2">
      <c r="A323" s="17">
        <v>42776</v>
      </c>
      <c r="B323" s="68">
        <f>datos!G323</f>
        <v>0</v>
      </c>
    </row>
    <row r="324" spans="1:2">
      <c r="A324" s="17">
        <v>42777</v>
      </c>
      <c r="B324" s="68">
        <f>datos!G324</f>
        <v>0</v>
      </c>
    </row>
    <row r="325" spans="1:2">
      <c r="A325" s="17">
        <v>42778</v>
      </c>
      <c r="B325" s="68">
        <f>datos!G325</f>
        <v>0</v>
      </c>
    </row>
    <row r="326" spans="1:2">
      <c r="A326" s="17">
        <v>42779</v>
      </c>
      <c r="B326" s="68">
        <f>datos!G326</f>
        <v>11</v>
      </c>
    </row>
    <row r="327" spans="1:2">
      <c r="A327" s="17">
        <v>42780</v>
      </c>
      <c r="B327" s="68">
        <f>datos!G327</f>
        <v>0</v>
      </c>
    </row>
    <row r="328" spans="1:2">
      <c r="A328" s="17">
        <v>42781</v>
      </c>
      <c r="B328" s="68">
        <f>datos!G328</f>
        <v>29</v>
      </c>
    </row>
    <row r="329" spans="1:2">
      <c r="A329" s="17">
        <v>42782</v>
      </c>
      <c r="B329" s="68">
        <f>datos!G329</f>
        <v>4</v>
      </c>
    </row>
    <row r="330" spans="1:2">
      <c r="A330" s="17">
        <v>42783</v>
      </c>
      <c r="B330" s="68">
        <f>datos!G330</f>
        <v>6</v>
      </c>
    </row>
    <row r="331" spans="1:2">
      <c r="A331" s="17">
        <v>42784</v>
      </c>
      <c r="B331" s="68">
        <f>datos!G331</f>
        <v>0</v>
      </c>
    </row>
    <row r="332" spans="1:2">
      <c r="A332" s="17">
        <v>42785</v>
      </c>
      <c r="B332" s="68" t="e">
        <f>datos!G332</f>
        <v>#N/A</v>
      </c>
    </row>
    <row r="333" spans="1:2">
      <c r="A333" s="17">
        <v>42786</v>
      </c>
      <c r="B333" s="68">
        <f>datos!G333</f>
        <v>0</v>
      </c>
    </row>
    <row r="334" spans="1:2">
      <c r="A334" s="17">
        <v>42787</v>
      </c>
      <c r="B334" s="68">
        <f>datos!G334</f>
        <v>0</v>
      </c>
    </row>
    <row r="335" spans="1:2">
      <c r="A335" s="17">
        <v>42788</v>
      </c>
      <c r="B335" s="68">
        <f>datos!G335</f>
        <v>0</v>
      </c>
    </row>
    <row r="336" spans="1:2">
      <c r="A336" s="17">
        <v>42789</v>
      </c>
      <c r="B336" s="68">
        <f>datos!G336</f>
        <v>0</v>
      </c>
    </row>
    <row r="337" spans="1:2">
      <c r="A337" s="17">
        <v>42790</v>
      </c>
      <c r="B337" s="68">
        <f>datos!G337</f>
        <v>15</v>
      </c>
    </row>
    <row r="338" spans="1:2">
      <c r="A338" s="17">
        <v>42791</v>
      </c>
      <c r="B338" s="68">
        <f>datos!G338</f>
        <v>15</v>
      </c>
    </row>
    <row r="339" spans="1:2">
      <c r="A339" s="17">
        <v>42792</v>
      </c>
      <c r="B339" s="68" t="e">
        <f>datos!G339</f>
        <v>#N/A</v>
      </c>
    </row>
    <row r="340" spans="1:2">
      <c r="A340" s="17">
        <v>42793</v>
      </c>
      <c r="B340" s="68">
        <f>datos!G340</f>
        <v>0</v>
      </c>
    </row>
    <row r="341" spans="1:2">
      <c r="A341" s="17">
        <v>42794</v>
      </c>
      <c r="B341" s="68">
        <f>datos!G341</f>
        <v>0</v>
      </c>
    </row>
    <row r="342" spans="1:2">
      <c r="A342" s="17">
        <v>42795</v>
      </c>
      <c r="B342" s="68">
        <f>datos!G342</f>
        <v>0</v>
      </c>
    </row>
    <row r="343" spans="1:2">
      <c r="A343" s="17">
        <v>42796</v>
      </c>
      <c r="B343" s="68">
        <f>datos!G343</f>
        <v>0</v>
      </c>
    </row>
    <row r="344" spans="1:2">
      <c r="A344" s="17">
        <v>42797</v>
      </c>
      <c r="B344" s="68">
        <f>datos!G344</f>
        <v>5</v>
      </c>
    </row>
    <row r="345" spans="1:2">
      <c r="A345" s="17">
        <v>42798</v>
      </c>
      <c r="B345" s="68">
        <f>datos!G345</f>
        <v>1</v>
      </c>
    </row>
    <row r="346" spans="1:2">
      <c r="A346" s="17">
        <v>42799</v>
      </c>
      <c r="B346" s="68">
        <f>datos!G346</f>
        <v>0</v>
      </c>
    </row>
    <row r="347" spans="1:2">
      <c r="A347" s="17">
        <v>42800</v>
      </c>
      <c r="B347" s="68">
        <f>datos!G347</f>
        <v>0</v>
      </c>
    </row>
    <row r="348" spans="1:2">
      <c r="A348" s="17">
        <v>42801</v>
      </c>
      <c r="B348" s="68">
        <f>datos!G348</f>
        <v>5</v>
      </c>
    </row>
    <row r="349" spans="1:2">
      <c r="A349" s="17">
        <v>42802</v>
      </c>
      <c r="B349" s="68">
        <f>datos!G349</f>
        <v>16</v>
      </c>
    </row>
    <row r="350" spans="1:2">
      <c r="A350" s="17">
        <v>42803</v>
      </c>
      <c r="B350" s="68">
        <f>datos!G350</f>
        <v>1</v>
      </c>
    </row>
    <row r="351" spans="1:2">
      <c r="A351" s="17">
        <v>42804</v>
      </c>
      <c r="B351" s="68">
        <f>datos!G351</f>
        <v>0</v>
      </c>
    </row>
    <row r="352" spans="1:2">
      <c r="A352" s="17">
        <v>42805</v>
      </c>
      <c r="B352" s="68">
        <f>datos!G352</f>
        <v>0</v>
      </c>
    </row>
    <row r="353" spans="1:2">
      <c r="A353" s="17">
        <v>42806</v>
      </c>
      <c r="B353" s="68">
        <f>datos!G353</f>
        <v>0</v>
      </c>
    </row>
    <row r="354" spans="1:2">
      <c r="A354" s="17">
        <v>42807</v>
      </c>
      <c r="B354" s="68">
        <f>datos!G354</f>
        <v>0</v>
      </c>
    </row>
    <row r="355" spans="1:2">
      <c r="A355" s="17">
        <v>42808</v>
      </c>
      <c r="B355" s="68">
        <f>datos!G355</f>
        <v>0</v>
      </c>
    </row>
    <row r="356" spans="1:2">
      <c r="A356" s="17">
        <v>42809</v>
      </c>
      <c r="B356" s="68">
        <f>datos!G356</f>
        <v>0</v>
      </c>
    </row>
    <row r="357" spans="1:2">
      <c r="A357" s="17">
        <v>42810</v>
      </c>
      <c r="B357" s="68">
        <f>datos!G357</f>
        <v>6</v>
      </c>
    </row>
    <row r="358" spans="1:2">
      <c r="A358" s="17">
        <v>42811</v>
      </c>
      <c r="B358" s="68">
        <f>datos!G358</f>
        <v>0</v>
      </c>
    </row>
    <row r="359" spans="1:2">
      <c r="A359" s="17">
        <v>42812</v>
      </c>
      <c r="B359" s="68">
        <f>datos!G359</f>
        <v>0</v>
      </c>
    </row>
    <row r="360" spans="1:2">
      <c r="A360" s="17">
        <v>42813</v>
      </c>
      <c r="B360" s="68">
        <f>datos!G360</f>
        <v>0</v>
      </c>
    </row>
    <row r="361" spans="1:2">
      <c r="A361" s="17">
        <v>42814</v>
      </c>
      <c r="B361" s="68">
        <f>datos!G361</f>
        <v>0</v>
      </c>
    </row>
    <row r="362" spans="1:2">
      <c r="A362" s="17">
        <v>42815</v>
      </c>
      <c r="B362" s="68">
        <f>datos!G362</f>
        <v>0</v>
      </c>
    </row>
    <row r="363" spans="1:2">
      <c r="A363" s="17">
        <v>42816</v>
      </c>
      <c r="B363" s="68">
        <f>datos!G363</f>
        <v>1</v>
      </c>
    </row>
    <row r="364" spans="1:2">
      <c r="A364" s="17">
        <v>42817</v>
      </c>
      <c r="B364" s="68">
        <f>datos!G364</f>
        <v>0</v>
      </c>
    </row>
    <row r="365" spans="1:2">
      <c r="A365" s="17">
        <v>42818</v>
      </c>
      <c r="B365" s="68">
        <f>datos!G365</f>
        <v>9</v>
      </c>
    </row>
    <row r="366" spans="1:2">
      <c r="A366" s="17">
        <v>42819</v>
      </c>
      <c r="B366" s="68">
        <f>datos!G366</f>
        <v>5</v>
      </c>
    </row>
    <row r="367" spans="1:2">
      <c r="A367" s="17">
        <v>42820</v>
      </c>
      <c r="B367" s="68">
        <f>datos!G367</f>
        <v>0</v>
      </c>
    </row>
    <row r="368" spans="1:2">
      <c r="A368" s="17">
        <v>42821</v>
      </c>
      <c r="B368" s="68">
        <f>datos!G368</f>
        <v>0</v>
      </c>
    </row>
    <row r="369" spans="1:2">
      <c r="A369" s="17">
        <v>42822</v>
      </c>
      <c r="B369" s="68">
        <f>datos!G369</f>
        <v>0</v>
      </c>
    </row>
    <row r="370" spans="1:2">
      <c r="A370" s="17">
        <v>42823</v>
      </c>
      <c r="B370" s="68">
        <f>datos!G370</f>
        <v>21</v>
      </c>
    </row>
    <row r="371" spans="1:2">
      <c r="A371" s="17">
        <v>42824</v>
      </c>
      <c r="B371" s="68">
        <f>datos!G371</f>
        <v>0</v>
      </c>
    </row>
    <row r="372" spans="1:2">
      <c r="A372" s="17">
        <v>42825</v>
      </c>
      <c r="B372" s="68">
        <f>datos!G372</f>
        <v>6</v>
      </c>
    </row>
    <row r="373" spans="1:2">
      <c r="A373" s="17">
        <v>42826</v>
      </c>
      <c r="B373" s="68">
        <f>datos!G373</f>
        <v>30</v>
      </c>
    </row>
  </sheetData>
  <mergeCells count="1">
    <mergeCell ref="C1:E2"/>
  </mergeCells>
  <pageMargins left="0.7" right="0.7" top="0.75" bottom="0.75" header="0.51180555555555496" footer="0.51180555555555496"/>
  <pageSetup paperSize="0" scale="0" firstPageNumber="0" orientation="portrait" usePrinterDefaults="0" horizontalDpi="0" verticalDpi="0" copies="0"/>
  <drawing r:id="rId1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E18"/>
  <sheetViews>
    <sheetView zoomScale="70" zoomScaleNormal="70" workbookViewId="0">
      <selection activeCell="AF22" sqref="AF22"/>
    </sheetView>
  </sheetViews>
  <sheetFormatPr defaultColWidth="9.140625" defaultRowHeight="14.45"/>
  <cols>
    <col min="1" max="1" width="14.140625"/>
    <col min="2" max="2" width="6.5703125"/>
    <col min="3" max="7" width="5.28515625"/>
    <col min="8" max="8" width="4.42578125"/>
    <col min="9" max="9" width="13.42578125"/>
    <col min="10" max="10" width="5.5703125"/>
    <col min="11" max="15" width="5.28515625"/>
    <col min="16" max="16" width="5"/>
    <col min="17" max="17" width="11.42578125"/>
    <col min="18" max="18" width="5.85546875"/>
    <col min="19" max="19" width="5.140625"/>
    <col min="20" max="21" width="6.28515625"/>
    <col min="22" max="22" width="5.7109375"/>
    <col min="23" max="23" width="6"/>
    <col min="24" max="24" width="4.85546875"/>
    <col min="25" max="25" width="11.42578125"/>
    <col min="26" max="26" width="5.5703125"/>
    <col min="27" max="27" width="5.140625"/>
    <col min="28" max="28" width="6.140625"/>
    <col min="29" max="29" width="5.7109375"/>
    <col min="30" max="30" width="6.140625"/>
    <col min="31" max="31" width="6.28515625"/>
    <col min="32" max="1025" width="11.42578125"/>
  </cols>
  <sheetData>
    <row r="1" spans="1:31">
      <c r="A1" s="69" t="s">
        <v>479</v>
      </c>
      <c r="B1" s="69" t="s">
        <v>480</v>
      </c>
      <c r="C1" s="69">
        <v>10</v>
      </c>
      <c r="D1" s="69">
        <v>20</v>
      </c>
      <c r="E1" s="69">
        <v>30</v>
      </c>
      <c r="F1" s="69">
        <v>50</v>
      </c>
      <c r="G1" s="69">
        <v>100</v>
      </c>
      <c r="I1" s="69" t="s">
        <v>479</v>
      </c>
      <c r="J1" s="69" t="s">
        <v>480</v>
      </c>
      <c r="K1" s="69">
        <v>10</v>
      </c>
      <c r="L1" s="69">
        <v>20</v>
      </c>
      <c r="M1" s="69">
        <v>30</v>
      </c>
      <c r="N1" s="69">
        <v>50</v>
      </c>
      <c r="O1" s="69">
        <v>100</v>
      </c>
      <c r="Q1" s="69" t="s">
        <v>479</v>
      </c>
      <c r="R1" s="69" t="s">
        <v>480</v>
      </c>
      <c r="S1" s="69">
        <v>10</v>
      </c>
      <c r="T1" s="69">
        <v>20</v>
      </c>
      <c r="U1" s="69">
        <v>30</v>
      </c>
      <c r="V1" s="69">
        <v>50</v>
      </c>
      <c r="W1" s="69">
        <v>100</v>
      </c>
      <c r="Y1" s="69" t="s">
        <v>479</v>
      </c>
      <c r="Z1" s="69" t="s">
        <v>480</v>
      </c>
      <c r="AA1" s="69">
        <v>10</v>
      </c>
      <c r="AB1" s="69">
        <v>20</v>
      </c>
      <c r="AC1" s="69">
        <v>30</v>
      </c>
      <c r="AD1" s="69">
        <v>50</v>
      </c>
      <c r="AE1" s="69">
        <v>100</v>
      </c>
    </row>
    <row r="2" spans="1:31">
      <c r="A2" s="17">
        <v>42552</v>
      </c>
      <c r="B2" s="63">
        <v>22</v>
      </c>
      <c r="C2" s="70">
        <v>29</v>
      </c>
      <c r="D2" s="70">
        <v>32</v>
      </c>
      <c r="E2" s="70">
        <v>31</v>
      </c>
      <c r="F2" s="70">
        <v>29</v>
      </c>
      <c r="G2" s="70">
        <v>26</v>
      </c>
      <c r="I2" s="17">
        <v>42559</v>
      </c>
      <c r="J2" s="63">
        <v>29</v>
      </c>
      <c r="K2" s="70">
        <v>33</v>
      </c>
      <c r="L2" s="70">
        <v>36</v>
      </c>
      <c r="M2" s="70">
        <v>35</v>
      </c>
      <c r="N2" s="70">
        <v>31</v>
      </c>
      <c r="O2" s="70">
        <v>27</v>
      </c>
      <c r="Q2" s="17">
        <v>42569</v>
      </c>
      <c r="R2" s="63">
        <v>29</v>
      </c>
      <c r="S2" s="70">
        <v>38</v>
      </c>
      <c r="T2" s="70">
        <v>37</v>
      </c>
      <c r="U2" s="70">
        <v>36</v>
      </c>
      <c r="V2" s="70">
        <v>33</v>
      </c>
      <c r="W2" s="70">
        <v>29</v>
      </c>
      <c r="Y2" s="17">
        <v>42577</v>
      </c>
      <c r="Z2" s="63">
        <v>28</v>
      </c>
      <c r="AA2" s="70">
        <v>34</v>
      </c>
      <c r="AB2" s="70">
        <v>38</v>
      </c>
      <c r="AC2" s="70">
        <v>35</v>
      </c>
      <c r="AD2" s="70">
        <v>33</v>
      </c>
      <c r="AE2" s="70">
        <v>29</v>
      </c>
    </row>
    <row r="3" spans="1:31">
      <c r="A3" s="17">
        <v>42555</v>
      </c>
      <c r="B3" s="63">
        <v>32</v>
      </c>
      <c r="C3" s="70">
        <v>32</v>
      </c>
      <c r="D3" s="70">
        <v>34</v>
      </c>
      <c r="E3" s="70">
        <v>33</v>
      </c>
      <c r="F3" s="70">
        <v>32</v>
      </c>
      <c r="G3" s="70">
        <v>27</v>
      </c>
      <c r="I3" s="17">
        <v>42562</v>
      </c>
      <c r="J3" s="63">
        <v>33</v>
      </c>
      <c r="K3" s="70">
        <v>34</v>
      </c>
      <c r="L3" s="70">
        <v>36</v>
      </c>
      <c r="M3" s="70">
        <v>35</v>
      </c>
      <c r="N3" s="70">
        <v>32</v>
      </c>
      <c r="O3" s="70">
        <v>28</v>
      </c>
      <c r="Q3" s="17">
        <v>42570</v>
      </c>
      <c r="R3" s="63">
        <v>29</v>
      </c>
      <c r="S3" s="70">
        <v>34</v>
      </c>
      <c r="T3" s="70">
        <v>38</v>
      </c>
      <c r="U3" s="70">
        <v>36</v>
      </c>
      <c r="V3" s="70">
        <v>33</v>
      </c>
      <c r="W3" s="70">
        <v>29</v>
      </c>
      <c r="Y3" s="17">
        <v>42578</v>
      </c>
      <c r="Z3" s="63">
        <v>26</v>
      </c>
      <c r="AA3" s="70">
        <v>31</v>
      </c>
      <c r="AB3" s="70">
        <v>36</v>
      </c>
      <c r="AC3" s="70">
        <v>36</v>
      </c>
      <c r="AD3" s="70">
        <v>34</v>
      </c>
      <c r="AE3" s="70">
        <v>30</v>
      </c>
    </row>
    <row r="4" spans="1:31">
      <c r="A4" s="17">
        <v>42556</v>
      </c>
      <c r="B4" s="63">
        <v>29</v>
      </c>
      <c r="C4" s="70">
        <v>32</v>
      </c>
      <c r="D4" s="70">
        <v>35</v>
      </c>
      <c r="E4" s="70">
        <v>34</v>
      </c>
      <c r="F4" s="70">
        <v>30</v>
      </c>
      <c r="G4" s="70">
        <v>27</v>
      </c>
      <c r="I4" s="17">
        <v>42563</v>
      </c>
      <c r="J4" s="63">
        <v>32</v>
      </c>
      <c r="K4" s="70">
        <v>33</v>
      </c>
      <c r="L4" s="70">
        <v>37</v>
      </c>
      <c r="M4" s="70">
        <v>36</v>
      </c>
      <c r="N4" s="70">
        <v>32</v>
      </c>
      <c r="O4" s="70">
        <v>27</v>
      </c>
      <c r="Q4" s="17">
        <v>42571</v>
      </c>
      <c r="R4" s="63">
        <v>28</v>
      </c>
      <c r="S4" s="70">
        <v>33</v>
      </c>
      <c r="T4" s="70">
        <v>37</v>
      </c>
      <c r="U4" s="70">
        <v>36</v>
      </c>
      <c r="V4" s="70">
        <v>33</v>
      </c>
      <c r="W4" s="70">
        <v>29</v>
      </c>
      <c r="Y4" s="17">
        <v>42579</v>
      </c>
      <c r="Z4" s="63">
        <v>30</v>
      </c>
      <c r="AA4" s="70">
        <v>30</v>
      </c>
      <c r="AB4" s="70">
        <v>35</v>
      </c>
      <c r="AC4" s="70">
        <v>34</v>
      </c>
      <c r="AD4" s="70">
        <v>33</v>
      </c>
      <c r="AE4" s="70">
        <v>29</v>
      </c>
    </row>
    <row r="5" spans="1:31">
      <c r="A5" s="17">
        <v>42557</v>
      </c>
      <c r="B5" s="63">
        <v>29</v>
      </c>
      <c r="C5" s="70">
        <v>33</v>
      </c>
      <c r="D5" s="70">
        <v>36</v>
      </c>
      <c r="E5" s="70">
        <v>34</v>
      </c>
      <c r="F5" s="70">
        <v>30</v>
      </c>
      <c r="G5" s="70">
        <v>27</v>
      </c>
      <c r="I5" s="17">
        <v>42564</v>
      </c>
      <c r="J5" s="63">
        <v>30</v>
      </c>
      <c r="K5" s="70">
        <v>33</v>
      </c>
      <c r="L5" s="70">
        <v>37</v>
      </c>
      <c r="M5" s="70">
        <v>35</v>
      </c>
      <c r="N5" s="70">
        <v>32</v>
      </c>
      <c r="O5" s="70">
        <v>28</v>
      </c>
      <c r="Q5" s="17">
        <v>42572</v>
      </c>
      <c r="R5" s="63">
        <v>30</v>
      </c>
      <c r="S5" s="70">
        <v>34</v>
      </c>
      <c r="T5" s="70">
        <v>38</v>
      </c>
      <c r="U5" s="70">
        <v>37</v>
      </c>
      <c r="V5" s="70">
        <v>33</v>
      </c>
      <c r="W5" s="70">
        <v>29</v>
      </c>
      <c r="Y5" s="17">
        <v>42580</v>
      </c>
      <c r="Z5" s="63">
        <v>29</v>
      </c>
      <c r="AA5" s="70">
        <v>31</v>
      </c>
      <c r="AB5" s="70">
        <v>36</v>
      </c>
      <c r="AC5" s="70">
        <v>35</v>
      </c>
      <c r="AD5" s="70">
        <v>33</v>
      </c>
      <c r="AE5" s="70">
        <v>30</v>
      </c>
    </row>
    <row r="6" spans="1:31">
      <c r="A6" s="17">
        <v>42558</v>
      </c>
      <c r="B6" s="63">
        <v>30</v>
      </c>
      <c r="C6" s="70">
        <v>33</v>
      </c>
      <c r="D6" s="70">
        <v>36</v>
      </c>
      <c r="E6" s="70">
        <v>35</v>
      </c>
      <c r="F6" s="70">
        <v>31</v>
      </c>
      <c r="G6" s="70">
        <v>27</v>
      </c>
      <c r="I6" s="17">
        <v>42565</v>
      </c>
      <c r="J6" s="63">
        <v>31</v>
      </c>
      <c r="K6" s="70">
        <v>34</v>
      </c>
      <c r="L6" s="70">
        <v>37</v>
      </c>
      <c r="M6" s="70">
        <v>36</v>
      </c>
      <c r="N6" s="70">
        <v>32</v>
      </c>
      <c r="O6" s="70">
        <v>28</v>
      </c>
      <c r="Q6" s="17">
        <v>42573</v>
      </c>
      <c r="R6" s="63">
        <v>32</v>
      </c>
      <c r="S6" s="70">
        <v>34</v>
      </c>
      <c r="T6" s="70">
        <v>37</v>
      </c>
      <c r="U6" s="70">
        <v>36</v>
      </c>
      <c r="V6" s="70">
        <v>33</v>
      </c>
      <c r="W6" s="70">
        <v>29</v>
      </c>
    </row>
    <row r="7" spans="1:31">
      <c r="I7" s="17">
        <v>42566</v>
      </c>
      <c r="J7" s="63">
        <v>31</v>
      </c>
      <c r="K7" s="70">
        <v>34</v>
      </c>
      <c r="L7" s="70">
        <v>37</v>
      </c>
      <c r="M7" s="70">
        <v>36</v>
      </c>
      <c r="N7" s="70">
        <v>32</v>
      </c>
      <c r="O7" s="70">
        <v>29</v>
      </c>
      <c r="Q7" s="17">
        <v>42576</v>
      </c>
      <c r="R7" s="63">
        <v>31</v>
      </c>
      <c r="S7" s="70">
        <v>34</v>
      </c>
      <c r="T7" s="70">
        <v>38</v>
      </c>
      <c r="U7" s="70">
        <v>36</v>
      </c>
      <c r="V7" s="70">
        <v>33</v>
      </c>
      <c r="W7" s="70">
        <v>29</v>
      </c>
    </row>
    <row r="8" spans="1:31">
      <c r="A8" s="71" t="s">
        <v>481</v>
      </c>
      <c r="B8" s="71">
        <f t="shared" ref="B8:G8" si="0">AVERAGE(B2:B6)</f>
        <v>28.4</v>
      </c>
      <c r="C8" s="71">
        <f t="shared" si="0"/>
        <v>31.8</v>
      </c>
      <c r="D8" s="71">
        <f t="shared" si="0"/>
        <v>34.6</v>
      </c>
      <c r="E8" s="71">
        <f t="shared" si="0"/>
        <v>33.4</v>
      </c>
      <c r="F8" s="71">
        <f t="shared" si="0"/>
        <v>30.4</v>
      </c>
      <c r="G8" s="71">
        <f t="shared" si="0"/>
        <v>26.8</v>
      </c>
      <c r="I8" s="71" t="s">
        <v>481</v>
      </c>
      <c r="J8" s="71">
        <f t="shared" ref="J8:O8" si="1">AVERAGE(J2:J6)</f>
        <v>31</v>
      </c>
      <c r="K8" s="71">
        <f t="shared" si="1"/>
        <v>33.4</v>
      </c>
      <c r="L8" s="71">
        <f t="shared" si="1"/>
        <v>36.6</v>
      </c>
      <c r="M8" s="71">
        <f t="shared" si="1"/>
        <v>35.4</v>
      </c>
      <c r="N8" s="71">
        <f t="shared" si="1"/>
        <v>31.8</v>
      </c>
      <c r="O8" s="71">
        <f t="shared" si="1"/>
        <v>27.6</v>
      </c>
      <c r="Q8" s="71" t="s">
        <v>481</v>
      </c>
      <c r="R8" s="71">
        <f t="shared" ref="R8:W8" si="2">AVERAGE(R2:R6)</f>
        <v>29.6</v>
      </c>
      <c r="S8" s="71">
        <f t="shared" si="2"/>
        <v>34.6</v>
      </c>
      <c r="T8" s="71">
        <f t="shared" si="2"/>
        <v>37.4</v>
      </c>
      <c r="U8" s="71">
        <f t="shared" si="2"/>
        <v>36.200000000000003</v>
      </c>
      <c r="V8" s="71">
        <f t="shared" si="2"/>
        <v>33</v>
      </c>
      <c r="W8" s="71">
        <f t="shared" si="2"/>
        <v>29</v>
      </c>
      <c r="Y8" s="71" t="s">
        <v>481</v>
      </c>
      <c r="Z8" s="71">
        <f t="shared" ref="Z8:AE8" si="3">AVERAGE(Z2:Z6)</f>
        <v>28.25</v>
      </c>
      <c r="AA8" s="71">
        <f t="shared" si="3"/>
        <v>31.5</v>
      </c>
      <c r="AB8" s="71">
        <f t="shared" si="3"/>
        <v>36.25</v>
      </c>
      <c r="AC8" s="71">
        <f t="shared" si="3"/>
        <v>35</v>
      </c>
      <c r="AD8" s="71">
        <f t="shared" si="3"/>
        <v>33.25</v>
      </c>
      <c r="AE8" s="71">
        <f t="shared" si="3"/>
        <v>29.5</v>
      </c>
    </row>
    <row r="9" spans="1:31">
      <c r="A9" s="71" t="s">
        <v>482</v>
      </c>
      <c r="B9" s="72">
        <f t="shared" ref="B9:G9" si="4">STDEVA(B2:B6)</f>
        <v>3.7815340802378015</v>
      </c>
      <c r="C9" s="72">
        <f t="shared" si="4"/>
        <v>1.6431676725154984</v>
      </c>
      <c r="D9" s="72">
        <f t="shared" si="4"/>
        <v>1.6733200530681511</v>
      </c>
      <c r="E9" s="72">
        <f t="shared" si="4"/>
        <v>1.5165750888103102</v>
      </c>
      <c r="F9" s="72">
        <f t="shared" si="4"/>
        <v>1.1401754250991381</v>
      </c>
      <c r="G9" s="72">
        <f t="shared" si="4"/>
        <v>0.44721359549995793</v>
      </c>
      <c r="I9" s="71" t="s">
        <v>482</v>
      </c>
      <c r="J9" s="72">
        <f t="shared" ref="J9:O9" si="5">STDEVA(J2:J6)</f>
        <v>1.5811388300841898</v>
      </c>
      <c r="K9" s="72">
        <f t="shared" si="5"/>
        <v>0.54772255750516607</v>
      </c>
      <c r="L9" s="72">
        <f t="shared" si="5"/>
        <v>0.54772255750516607</v>
      </c>
      <c r="M9" s="72">
        <f t="shared" si="5"/>
        <v>0.54772255750516607</v>
      </c>
      <c r="N9" s="72">
        <f t="shared" si="5"/>
        <v>0.44721359549995793</v>
      </c>
      <c r="O9" s="72">
        <f t="shared" si="5"/>
        <v>0.54772255750516607</v>
      </c>
      <c r="Q9" s="71" t="s">
        <v>482</v>
      </c>
      <c r="R9" s="72">
        <f t="shared" ref="R9:W9" si="6">STDEVA(R2:R6)</f>
        <v>1.51657508881031</v>
      </c>
      <c r="S9" s="72">
        <f t="shared" si="6"/>
        <v>1.9493588689617927</v>
      </c>
      <c r="T9" s="72">
        <f t="shared" si="6"/>
        <v>0.54772255750516607</v>
      </c>
      <c r="U9" s="72">
        <f t="shared" si="6"/>
        <v>0.44721359549995793</v>
      </c>
      <c r="V9" s="72">
        <f t="shared" si="6"/>
        <v>0</v>
      </c>
      <c r="W9" s="72">
        <f t="shared" si="6"/>
        <v>0</v>
      </c>
      <c r="Y9" s="71" t="s">
        <v>482</v>
      </c>
      <c r="Z9" s="72">
        <f t="shared" ref="Z9:AE9" si="7">STDEVA(Z2:Z6)</f>
        <v>1.707825127659933</v>
      </c>
      <c r="AA9" s="72">
        <f t="shared" si="7"/>
        <v>1.7320508075688772</v>
      </c>
      <c r="AB9" s="72">
        <f t="shared" si="7"/>
        <v>1.2583057392117916</v>
      </c>
      <c r="AC9" s="72">
        <f t="shared" si="7"/>
        <v>0.81649658092772603</v>
      </c>
      <c r="AD9" s="72">
        <f t="shared" si="7"/>
        <v>0.5</v>
      </c>
      <c r="AE9" s="72">
        <f t="shared" si="7"/>
        <v>0.57735026918962573</v>
      </c>
    </row>
    <row r="10" spans="1:31">
      <c r="A10" s="71" t="s">
        <v>483</v>
      </c>
      <c r="B10" s="73">
        <f t="shared" ref="B10:G10" si="8">B9/B8*100</f>
        <v>13.315260845907753</v>
      </c>
      <c r="C10" s="73">
        <f t="shared" si="8"/>
        <v>5.1671939387279826</v>
      </c>
      <c r="D10" s="73">
        <f t="shared" si="8"/>
        <v>4.8361851244744249</v>
      </c>
      <c r="E10" s="73">
        <f t="shared" si="8"/>
        <v>4.5406439784739829</v>
      </c>
      <c r="F10" s="73">
        <f t="shared" si="8"/>
        <v>3.7505770562471645</v>
      </c>
      <c r="G10" s="73">
        <f t="shared" si="8"/>
        <v>1.6687074458953652</v>
      </c>
      <c r="H10" s="74"/>
      <c r="I10" s="73" t="s">
        <v>483</v>
      </c>
      <c r="J10" s="73">
        <f t="shared" ref="J10:O10" si="9">J9/J8*100</f>
        <v>5.1004478389812569</v>
      </c>
      <c r="K10" s="73">
        <f t="shared" si="9"/>
        <v>1.6398878967220543</v>
      </c>
      <c r="L10" s="73">
        <f t="shared" si="9"/>
        <v>1.4965097199594701</v>
      </c>
      <c r="M10" s="73">
        <f t="shared" si="9"/>
        <v>1.5472388630089438</v>
      </c>
      <c r="N10" s="73">
        <f t="shared" si="9"/>
        <v>1.4063320613206225</v>
      </c>
      <c r="O10" s="73">
        <f t="shared" si="9"/>
        <v>1.9845020199462537</v>
      </c>
      <c r="P10" s="74"/>
      <c r="Q10" s="73" t="s">
        <v>483</v>
      </c>
      <c r="R10" s="73">
        <f t="shared" ref="R10:W10" si="10">R9/R8*100</f>
        <v>5.1235644892240204</v>
      </c>
      <c r="S10" s="73">
        <f t="shared" si="10"/>
        <v>5.6339851704098054</v>
      </c>
      <c r="T10" s="73">
        <f t="shared" si="10"/>
        <v>1.464498816858733</v>
      </c>
      <c r="U10" s="73">
        <f t="shared" si="10"/>
        <v>1.2353966726518175</v>
      </c>
      <c r="V10" s="73">
        <f t="shared" si="10"/>
        <v>0</v>
      </c>
      <c r="W10" s="73">
        <f t="shared" si="10"/>
        <v>0</v>
      </c>
      <c r="X10" s="74"/>
      <c r="Y10" s="73" t="s">
        <v>483</v>
      </c>
      <c r="Z10" s="73">
        <f t="shared" ref="Z10:AE10" si="11">Z9/Z8*100</f>
        <v>6.0453986819820633</v>
      </c>
      <c r="AA10" s="73">
        <f t="shared" si="11"/>
        <v>5.4985739922821502</v>
      </c>
      <c r="AB10" s="73">
        <f t="shared" si="11"/>
        <v>3.471188246101494</v>
      </c>
      <c r="AC10" s="73">
        <f t="shared" si="11"/>
        <v>2.3328473740792175</v>
      </c>
      <c r="AD10" s="73">
        <f t="shared" si="11"/>
        <v>1.5037593984962405</v>
      </c>
      <c r="AE10" s="73">
        <f t="shared" si="11"/>
        <v>1.9571195565750026</v>
      </c>
    </row>
    <row r="13" spans="1:31">
      <c r="A13" s="75" t="s">
        <v>484</v>
      </c>
      <c r="B13" s="76" t="s">
        <v>480</v>
      </c>
      <c r="C13" s="76">
        <v>10</v>
      </c>
      <c r="D13" s="76">
        <v>20</v>
      </c>
      <c r="E13" s="76">
        <v>30</v>
      </c>
      <c r="F13" s="76">
        <v>50</v>
      </c>
      <c r="G13" s="76">
        <v>100</v>
      </c>
    </row>
    <row r="14" spans="1:31">
      <c r="A14" s="77" t="s">
        <v>485</v>
      </c>
      <c r="B14">
        <v>28.4</v>
      </c>
      <c r="C14">
        <v>31.8</v>
      </c>
      <c r="D14">
        <v>34.6</v>
      </c>
      <c r="E14">
        <v>33.4</v>
      </c>
      <c r="F14">
        <v>30.4</v>
      </c>
      <c r="G14">
        <v>26.8</v>
      </c>
    </row>
    <row r="15" spans="1:31">
      <c r="A15" s="77" t="s">
        <v>486</v>
      </c>
      <c r="B15">
        <v>31</v>
      </c>
      <c r="C15">
        <v>33.4</v>
      </c>
      <c r="D15">
        <v>36.6</v>
      </c>
      <c r="E15">
        <v>35.4</v>
      </c>
      <c r="F15">
        <v>31.8</v>
      </c>
      <c r="G15">
        <v>27.6</v>
      </c>
    </row>
    <row r="16" spans="1:31">
      <c r="A16" s="77" t="s">
        <v>487</v>
      </c>
      <c r="B16">
        <v>29.6</v>
      </c>
      <c r="C16">
        <v>34.6</v>
      </c>
      <c r="D16">
        <v>37.4</v>
      </c>
      <c r="E16">
        <v>36.200000000000003</v>
      </c>
      <c r="F16">
        <v>33</v>
      </c>
      <c r="G16">
        <v>29</v>
      </c>
    </row>
    <row r="17" spans="1:7">
      <c r="A17" s="77" t="s">
        <v>488</v>
      </c>
      <c r="B17" s="74">
        <v>28.25</v>
      </c>
      <c r="C17">
        <v>31.5</v>
      </c>
      <c r="D17">
        <v>36.25</v>
      </c>
      <c r="E17">
        <v>35</v>
      </c>
      <c r="F17">
        <v>33.25</v>
      </c>
      <c r="G17">
        <v>29.5</v>
      </c>
    </row>
    <row r="18" spans="1:7">
      <c r="A18" s="77" t="s">
        <v>489</v>
      </c>
      <c r="C18" s="59">
        <f>AVERAGE(C9,K9,S9,AA9)</f>
        <v>1.4680749766378334</v>
      </c>
      <c r="D18" s="59">
        <f>AVERAGE(D9,L9,T9,AB9)</f>
        <v>1.0067677268225685</v>
      </c>
      <c r="E18" s="59">
        <f>AVERAGE(E9,M9,U9,AC9)</f>
        <v>0.83200195568579005</v>
      </c>
      <c r="F18" s="59">
        <f>AVERAGE(F9,N9,V9,AD9)</f>
        <v>0.52184725514977393</v>
      </c>
      <c r="G18" s="59">
        <f>AVERAGE(G9,O9,W9,AE9)</f>
        <v>0.39307160554868742</v>
      </c>
    </row>
  </sheetData>
  <pageMargins left="0.7" right="0.7" top="0.75" bottom="0.75" header="0.51180555555555496" footer="0.51180555555555496"/>
  <pageSetup paperSize="0" scale="0" firstPageNumber="0" orientation="portrait" usePrinterDefaults="0" horizontalDpi="0" verticalDpi="0" copies="0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56559172F95404984B2AC6A57308BB8" ma:contentTypeVersion="2" ma:contentTypeDescription="Create a new document." ma:contentTypeScope="" ma:versionID="4fb56ee9c9be05f25aafd3dc60263bfb">
  <xsd:schema xmlns:xsd="http://www.w3.org/2001/XMLSchema" xmlns:xs="http://www.w3.org/2001/XMLSchema" xmlns:p="http://schemas.microsoft.com/office/2006/metadata/properties" xmlns:ns2="3f66081e-c312-4c93-b0ed-ad0d9f76736d" targetNamespace="http://schemas.microsoft.com/office/2006/metadata/properties" ma:root="true" ma:fieldsID="93213ee45d918efa62690d9c65157cff" ns2:_="">
    <xsd:import namespace="3f66081e-c312-4c93-b0ed-ad0d9f76736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f66081e-c312-4c93-b0ed-ad0d9f76736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ED729D87-3715-4BB7-8208-BE3455ED4F27}"/>
</file>

<file path=customXml/itemProps2.xml><?xml version="1.0" encoding="utf-8"?>
<ds:datastoreItem xmlns:ds="http://schemas.openxmlformats.org/officeDocument/2006/customXml" ds:itemID="{9E8FBF7D-BEFA-4622-8A8B-F36662F7E0C0}"/>
</file>

<file path=customXml/itemProps3.xml><?xml version="1.0" encoding="utf-8"?>
<ds:datastoreItem xmlns:ds="http://schemas.openxmlformats.org/officeDocument/2006/customXml" ds:itemID="{903DB4E9-B0BF-4988-A2F5-B27C0E49D3BA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MIGUEL durán rangel</dc:creator>
  <cp:keywords/>
  <dc:description/>
  <cp:lastModifiedBy>XÓCHITL CITLALI BELTRÁN ESQUERRA</cp:lastModifiedBy>
  <cp:revision>14</cp:revision>
  <dcterms:created xsi:type="dcterms:W3CDTF">2016-08-25T19:25:03Z</dcterms:created>
  <dcterms:modified xsi:type="dcterms:W3CDTF">2020-05-04T19:04:40Z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  <property fmtid="{D5CDD505-2E9C-101B-9397-08002B2CF9AE}" pid="8" name="ContentTypeId">
    <vt:lpwstr>0x010100F56559172F95404984B2AC6A57308BB8</vt:lpwstr>
  </property>
</Properties>
</file>