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"/>
    </mc:Choice>
  </mc:AlternateContent>
  <xr:revisionPtr revIDLastSave="0" documentId="8_{9A7BE703-DEB7-4CF8-B8BE-E9034CE46554}" xr6:coauthVersionLast="44" xr6:coauthVersionMax="44" xr10:uidLastSave="{00000000-0000-0000-0000-000000000000}"/>
  <bookViews>
    <workbookView xWindow="-120" yWindow="-120" windowWidth="24240" windowHeight="13140" xr2:uid="{EDAE634D-5DC2-4821-9665-ED55BFC593FB}"/>
  </bookViews>
  <sheets>
    <sheet name="Sheet2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B17" i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Laura Carrillo</author>
  </authors>
  <commentList>
    <comment ref="AC1" authorId="0" shapeId="0" xr:uid="{B8907971-1A77-4ADD-B123-82E33F833647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  <comment ref="D21" authorId="1" shapeId="0" xr:uid="{A4367D92-0B71-4228-9C91-0A6BFA34CCE7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duda en las temperaturas de bulbo humedo y seco
</t>
        </r>
      </text>
    </comment>
    <comment ref="Z23" authorId="1" shapeId="0" xr:uid="{BCCE56DB-52C1-47E4-A88C-78620C20E785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Datos tomados por miguel lopez un dia antes, fueron comparados con los del dia 22 
</t>
        </r>
      </text>
    </comment>
    <comment ref="A24" authorId="1" shapeId="0" xr:uid="{DB7E8D1E-3BD2-4D83-9E54-99E6A66C6A77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comparar con otros datos</t>
        </r>
      </text>
    </comment>
  </commentList>
</comments>
</file>

<file path=xl/sharedStrings.xml><?xml version="1.0" encoding="utf-8"?>
<sst xmlns="http://schemas.openxmlformats.org/spreadsheetml/2006/main" count="87" uniqueCount="59">
  <si>
    <t>CH-5</t>
  </si>
  <si>
    <t>O</t>
  </si>
  <si>
    <t>WNW</t>
  </si>
  <si>
    <t>WSW</t>
  </si>
  <si>
    <t>W</t>
  </si>
  <si>
    <t>CM-9</t>
  </si>
  <si>
    <t>NW</t>
  </si>
  <si>
    <t>CH-6</t>
  </si>
  <si>
    <t>CL-8</t>
  </si>
  <si>
    <t>CM-2</t>
  </si>
  <si>
    <t>CM-4</t>
  </si>
  <si>
    <t>CL-5</t>
  </si>
  <si>
    <t>CH-8</t>
  </si>
  <si>
    <t xml:space="preserve">  </t>
  </si>
  <si>
    <t>CM-3</t>
  </si>
  <si>
    <t>E</t>
  </si>
  <si>
    <t>NE</t>
  </si>
  <si>
    <t>CL-1</t>
  </si>
  <si>
    <t>NNE</t>
  </si>
  <si>
    <t>SW</t>
  </si>
  <si>
    <t>NNW</t>
  </si>
  <si>
    <t>ENE</t>
  </si>
  <si>
    <t>CH-4</t>
  </si>
  <si>
    <t>CH-9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</si>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</sst>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4" fontId="0" fillId="0" borderId="1" xfId="0" applyNumberFormat="1" applyBorder="1"/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se%20de%20Datos\Corralito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 refreshError="1">
        <row r="3">
          <cell r="E3" t="str">
            <v>Bul.hum (°C)</v>
          </cell>
          <cell r="F3" t="str">
            <v>bulb. Sec (°c)</v>
          </cell>
        </row>
        <row r="4">
          <cell r="E4">
            <v>-3</v>
          </cell>
          <cell r="F4">
            <v>-1</v>
          </cell>
        </row>
        <row r="5">
          <cell r="E5">
            <v>-1.5</v>
          </cell>
          <cell r="F5">
            <v>1</v>
          </cell>
        </row>
        <row r="6">
          <cell r="E6">
            <v>2</v>
          </cell>
          <cell r="F6">
            <v>5</v>
          </cell>
        </row>
        <row r="7">
          <cell r="E7">
            <v>1</v>
          </cell>
          <cell r="F7">
            <v>3</v>
          </cell>
        </row>
        <row r="8">
          <cell r="E8" t="str">
            <v>.</v>
          </cell>
          <cell r="F8">
            <v>5</v>
          </cell>
        </row>
        <row r="9">
          <cell r="E9">
            <v>3</v>
          </cell>
          <cell r="F9">
            <v>6</v>
          </cell>
        </row>
        <row r="10">
          <cell r="E10">
            <v>3</v>
          </cell>
          <cell r="F10">
            <v>7</v>
          </cell>
        </row>
        <row r="11">
          <cell r="E11">
            <v>4</v>
          </cell>
          <cell r="F11">
            <v>8</v>
          </cell>
        </row>
        <row r="12">
          <cell r="E12">
            <v>4</v>
          </cell>
          <cell r="F12">
            <v>7</v>
          </cell>
        </row>
        <row r="13">
          <cell r="E13">
            <v>5</v>
          </cell>
          <cell r="F13">
            <v>10</v>
          </cell>
        </row>
        <row r="14">
          <cell r="E14">
            <v>6</v>
          </cell>
          <cell r="F14">
            <v>10</v>
          </cell>
        </row>
        <row r="16">
          <cell r="E16">
            <v>7</v>
          </cell>
          <cell r="F16">
            <v>11</v>
          </cell>
        </row>
        <row r="17">
          <cell r="E17">
            <v>9</v>
          </cell>
          <cell r="F17">
            <v>14</v>
          </cell>
        </row>
        <row r="18">
          <cell r="E18">
            <v>8</v>
          </cell>
          <cell r="F18">
            <v>14</v>
          </cell>
        </row>
        <row r="19">
          <cell r="E19">
            <v>9</v>
          </cell>
          <cell r="F19">
            <v>10</v>
          </cell>
        </row>
        <row r="20">
          <cell r="E20">
            <v>5.5</v>
          </cell>
          <cell r="F20">
            <v>10</v>
          </cell>
        </row>
        <row r="21">
          <cell r="E21">
            <v>3</v>
          </cell>
          <cell r="F21">
            <v>4</v>
          </cell>
        </row>
        <row r="22">
          <cell r="E22">
            <v>3</v>
          </cell>
          <cell r="F22">
            <v>6</v>
          </cell>
        </row>
        <row r="23">
          <cell r="E23">
            <v>5</v>
          </cell>
          <cell r="F23">
            <v>7</v>
          </cell>
        </row>
        <row r="24">
          <cell r="E24">
            <v>4</v>
          </cell>
          <cell r="F24">
            <v>8</v>
          </cell>
        </row>
        <row r="25">
          <cell r="E25">
            <v>6</v>
          </cell>
          <cell r="F25">
            <v>11</v>
          </cell>
        </row>
        <row r="26">
          <cell r="E26">
            <v>6</v>
          </cell>
          <cell r="F26">
            <v>10</v>
          </cell>
        </row>
        <row r="27">
          <cell r="E27">
            <v>8</v>
          </cell>
          <cell r="F27">
            <v>12</v>
          </cell>
        </row>
        <row r="28">
          <cell r="E28">
            <v>7</v>
          </cell>
          <cell r="F28">
            <v>11</v>
          </cell>
        </row>
        <row r="29">
          <cell r="E29">
            <v>8</v>
          </cell>
          <cell r="F29">
            <v>14</v>
          </cell>
        </row>
        <row r="30">
          <cell r="E30">
            <v>7</v>
          </cell>
          <cell r="F30">
            <v>12</v>
          </cell>
        </row>
        <row r="31">
          <cell r="E31">
            <v>7</v>
          </cell>
          <cell r="F31">
            <v>13</v>
          </cell>
        </row>
      </sheetData>
      <sheetData sheetId="1" refreshError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5D4E-12A8-42DD-8B4D-B1791F03D6E1}">
  <dimension ref="A1:AM31"/>
  <sheetViews>
    <sheetView tabSelected="1" workbookViewId="0">
      <selection sqref="A1:AM1048576"/>
    </sheetView>
  </sheetViews>
  <sheetFormatPr defaultRowHeight="15" x14ac:dyDescent="0.25"/>
  <cols>
    <col min="1" max="1" width="10.7109375" bestFit="1" customWidth="1"/>
  </cols>
  <sheetData>
    <row r="1" spans="1:39" ht="60" x14ac:dyDescent="0.25">
      <c r="A1" s="14"/>
      <c r="B1" s="13" t="s">
        <v>58</v>
      </c>
      <c r="C1" s="12" t="s">
        <v>57</v>
      </c>
      <c r="D1" s="12" t="s">
        <v>56</v>
      </c>
      <c r="E1" s="12" t="s">
        <v>55</v>
      </c>
      <c r="F1" s="12" t="s">
        <v>54</v>
      </c>
      <c r="G1" s="12" t="s">
        <v>28</v>
      </c>
      <c r="H1" s="12" t="s">
        <v>30</v>
      </c>
      <c r="I1" s="12" t="s">
        <v>29</v>
      </c>
      <c r="J1" s="12" t="s">
        <v>53</v>
      </c>
      <c r="K1" s="12" t="s">
        <v>52</v>
      </c>
      <c r="L1" s="12" t="s">
        <v>51</v>
      </c>
      <c r="M1" s="12" t="s">
        <v>50</v>
      </c>
      <c r="N1" s="12" t="s">
        <v>49</v>
      </c>
      <c r="O1" s="12" t="s">
        <v>48</v>
      </c>
      <c r="P1" s="12" t="s">
        <v>47</v>
      </c>
      <c r="Q1" s="12" t="s">
        <v>46</v>
      </c>
      <c r="R1" s="12" t="s">
        <v>45</v>
      </c>
      <c r="S1" s="12" t="s">
        <v>44</v>
      </c>
      <c r="T1" s="12" t="s">
        <v>43</v>
      </c>
      <c r="U1" s="12" t="s">
        <v>42</v>
      </c>
      <c r="V1" s="12" t="s">
        <v>41</v>
      </c>
      <c r="W1" s="12" t="s">
        <v>40</v>
      </c>
      <c r="X1" s="12" t="s">
        <v>39</v>
      </c>
      <c r="Y1" s="12" t="s">
        <v>38</v>
      </c>
      <c r="Z1" s="12" t="s">
        <v>37</v>
      </c>
      <c r="AA1" s="12" t="s">
        <v>36</v>
      </c>
      <c r="AB1" s="12" t="s">
        <v>35</v>
      </c>
      <c r="AC1" s="12" t="s">
        <v>34</v>
      </c>
      <c r="AD1" s="12" t="s">
        <v>33</v>
      </c>
      <c r="AE1" s="12" t="s">
        <v>32</v>
      </c>
      <c r="AF1" s="12" t="s">
        <v>31</v>
      </c>
      <c r="AG1" s="12" t="s">
        <v>30</v>
      </c>
      <c r="AH1" s="12" t="s">
        <v>29</v>
      </c>
      <c r="AI1" s="12" t="s">
        <v>28</v>
      </c>
      <c r="AJ1" s="12" t="s">
        <v>27</v>
      </c>
      <c r="AK1" s="12" t="s">
        <v>26</v>
      </c>
      <c r="AL1" s="12" t="s">
        <v>25</v>
      </c>
      <c r="AM1" s="12" t="s">
        <v>24</v>
      </c>
    </row>
    <row r="2" spans="1:39" x14ac:dyDescent="0.25">
      <c r="A2" s="7">
        <v>43709</v>
      </c>
      <c r="B2" s="6">
        <v>0.33333333333333298</v>
      </c>
      <c r="C2" s="11">
        <v>0.625</v>
      </c>
      <c r="D2" s="2">
        <v>26</v>
      </c>
      <c r="E2" s="2">
        <v>21</v>
      </c>
      <c r="F2" s="2">
        <v>26</v>
      </c>
      <c r="G2" s="2" t="e">
        <f>INDEX('[1]Carta Psicrométrica'!B$3:AO$49,MATCH([1]datos!F2,'[1]Carta Psicrométrica'!A$3:A$49,0),MATCH([1]datos!E2,'[1]Carta Psicrométrica'!B$2:AO$2,0))</f>
        <v>#REF!</v>
      </c>
      <c r="H2" s="2">
        <v>42</v>
      </c>
      <c r="I2" s="2">
        <v>24</v>
      </c>
      <c r="J2" s="2">
        <v>1022</v>
      </c>
      <c r="K2" s="2">
        <f>J2*0.75</f>
        <v>766.5</v>
      </c>
      <c r="L2" s="2">
        <v>29</v>
      </c>
      <c r="M2" s="2">
        <v>30</v>
      </c>
      <c r="N2" s="2">
        <v>33</v>
      </c>
      <c r="O2" s="2">
        <v>33</v>
      </c>
      <c r="P2" s="2">
        <v>31</v>
      </c>
      <c r="Q2" s="2">
        <v>103</v>
      </c>
      <c r="R2" s="2">
        <v>92</v>
      </c>
      <c r="S2" s="9">
        <f>IF(AB2=0,Q2-R2,Q2-(R2-AB2))</f>
        <v>11</v>
      </c>
      <c r="T2" s="2">
        <v>38</v>
      </c>
      <c r="U2" s="2">
        <v>24</v>
      </c>
      <c r="V2" s="2">
        <v>0</v>
      </c>
      <c r="W2" s="2" t="str">
        <f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2" t="s">
        <v>15</v>
      </c>
      <c r="Y2" s="2">
        <f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90</v>
      </c>
      <c r="Z2" s="2">
        <v>0</v>
      </c>
      <c r="AA2" s="2">
        <f>AC2*0.03937</f>
        <v>0</v>
      </c>
      <c r="AB2" s="2">
        <f>Z2*25.4</f>
        <v>0</v>
      </c>
      <c r="AC2" s="2">
        <v>0</v>
      </c>
      <c r="AD2" s="2">
        <v>1</v>
      </c>
      <c r="AE2" s="2" t="s">
        <v>23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7">
        <v>43710</v>
      </c>
      <c r="B3" s="6">
        <v>0.33333333333333298</v>
      </c>
      <c r="C3" s="11">
        <v>0.625</v>
      </c>
      <c r="D3" s="2">
        <v>27</v>
      </c>
      <c r="E3" s="2">
        <v>22</v>
      </c>
      <c r="F3" s="2">
        <v>27</v>
      </c>
      <c r="G3" s="2" t="e">
        <f>INDEX('[1]Carta Psicrométrica'!B$3:AO$49,MATCH([1]datos!F3,'[1]Carta Psicrométrica'!A$3:A$49,0),MATCH([1]datos!E3,'[1]Carta Psicrométrica'!B$2:AO$2,0))</f>
        <v>#N/A</v>
      </c>
      <c r="H3" s="2">
        <v>40</v>
      </c>
      <c r="I3" s="2">
        <v>23</v>
      </c>
      <c r="J3" s="2">
        <v>1022</v>
      </c>
      <c r="K3" s="2">
        <f>J3*0.75</f>
        <v>766.5</v>
      </c>
      <c r="L3" s="2">
        <v>29</v>
      </c>
      <c r="M3" s="2">
        <v>31</v>
      </c>
      <c r="N3" s="2">
        <v>33</v>
      </c>
      <c r="O3" s="2">
        <v>32</v>
      </c>
      <c r="P3" s="2">
        <v>31</v>
      </c>
      <c r="Q3" s="2">
        <v>92</v>
      </c>
      <c r="R3" s="2">
        <v>84</v>
      </c>
      <c r="S3" s="9">
        <f>IF(AB3=0,Q3-R3,Q3-(R3-AB3))</f>
        <v>8.2540000000000049</v>
      </c>
      <c r="T3" s="2">
        <v>38</v>
      </c>
      <c r="U3" s="2">
        <v>22</v>
      </c>
      <c r="V3" s="2">
        <v>0</v>
      </c>
      <c r="W3" s="2" t="str">
        <f>IF(V3=0,"Calma",IF(V3=1,"Ventolina",IF(V3=2,"Brisa Suave",IF(V3=3,"Brisa Leve",IF(V3=4,"Brisa Moderada",IF(V3=5,"Brisa Fresca",IF(V3=6,"Brisa Fuerte",IF(V3=7,"Viento Fuerte",IF(V3=8,"Temporal",IF(V3=9,"Temporal Fuerte",IF(V3=10,"Temporal Violento",IF(V3=11,"Temporal Muy Violento",IF(V3=12,"Huracán","N/A")))))))))))))</f>
        <v>Calma</v>
      </c>
      <c r="X3" s="2" t="s">
        <v>16</v>
      </c>
      <c r="Y3" s="2">
        <f>IF(X3="N",0,IF(X3="NNE",22.5,IF(X3="NE",45,IF(X3="ENE",67.5,IF(X3="E",90,IF(X3="ESE",112.5,IF(X3="SE",135.5,IF(X3="SSE",157.5,IF(X3="S",180,IF(X3="SSW",202.5,IF(X3="SW",225,IF(X3="WSW",247.5,IF(X3="W",270,IF(X3="WNW",292.5,IF(X3="NW",315,IF(X3="NNW",337.5,"N/A"))))))))))))))))</f>
        <v>45</v>
      </c>
      <c r="Z3" s="2">
        <v>0.01</v>
      </c>
      <c r="AA3" s="2">
        <f>AC3*0.03937</f>
        <v>0.11811000000000001</v>
      </c>
      <c r="AB3" s="2">
        <f>Z3*25.4</f>
        <v>0.254</v>
      </c>
      <c r="AC3" s="2">
        <v>3</v>
      </c>
      <c r="AD3" s="2">
        <v>0</v>
      </c>
      <c r="AE3" s="2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7">
        <v>43711</v>
      </c>
      <c r="B4" s="6">
        <v>0.33333333333333298</v>
      </c>
      <c r="C4" s="11">
        <v>0.625</v>
      </c>
      <c r="D4" s="2">
        <v>25</v>
      </c>
      <c r="E4" s="2">
        <v>20</v>
      </c>
      <c r="F4" s="2">
        <v>25</v>
      </c>
      <c r="G4" s="2" t="e">
        <f>INDEX('[1]Carta Psicrométrica'!B$3:AO$49,MATCH([1]datos!F4,'[1]Carta Psicrométrica'!A$3:A$49,0),MATCH([1]datos!E4,'[1]Carta Psicrométrica'!B$2:AO$2,0))</f>
        <v>#N/A</v>
      </c>
      <c r="H4" s="2">
        <v>38</v>
      </c>
      <c r="I4" s="2">
        <v>22</v>
      </c>
      <c r="J4" s="2">
        <v>1022</v>
      </c>
      <c r="K4" s="2">
        <f>J4*0.75</f>
        <v>766.5</v>
      </c>
      <c r="L4" s="2">
        <v>29</v>
      </c>
      <c r="M4" s="2">
        <v>30</v>
      </c>
      <c r="N4" s="2">
        <v>32</v>
      </c>
      <c r="O4" s="2">
        <v>32</v>
      </c>
      <c r="P4" s="1">
        <v>30</v>
      </c>
      <c r="Q4" s="2">
        <v>84</v>
      </c>
      <c r="R4" s="2">
        <v>77</v>
      </c>
      <c r="S4" s="9">
        <f>IF(AB4=0,Q4-R4,Q4-(R4-AB4))</f>
        <v>7</v>
      </c>
      <c r="T4" s="2">
        <v>35</v>
      </c>
      <c r="U4" s="2">
        <v>21</v>
      </c>
      <c r="V4" s="2">
        <v>0</v>
      </c>
      <c r="W4" s="2" t="str">
        <f>IF(V4=0,"Calma",IF(V4=1,"Ventolina",IF(V4=2,"Brisa Suave",IF(V4=3,"Brisa Leve",IF(V4=4,"Brisa Moderada",IF(V4=5,"Brisa Fresca",IF(V4=6,"Brisa Fuerte",IF(V4=7,"Viento Fuerte",IF(V4=8,"Temporal",IF(V4=9,"Temporal Fuerte",IF(V4=10,"Temporal Violento",IF(V4=11,"Temporal Muy Violento",IF(V4=12,"Huracán","N/A")))))))))))))</f>
        <v>Calma</v>
      </c>
      <c r="X4" s="2" t="s">
        <v>16</v>
      </c>
      <c r="Y4" s="2">
        <f>IF(X4="N",0,IF(X4="NNE",22.5,IF(X4="NE",45,IF(X4="ENE",67.5,IF(X4="E",90,IF(X4="ESE",112.5,IF(X4="SE",135.5,IF(X4="SSE",157.5,IF(X4="S",180,IF(X4="SSW",202.5,IF(X4="SW",225,IF(X4="WSW",247.5,IF(X4="W",270,IF(X4="WNW",292.5,IF(X4="NW",315,IF(X4="NNW",337.5,"N/A"))))))))))))))))</f>
        <v>45</v>
      </c>
      <c r="Z4" s="2">
        <v>0</v>
      </c>
      <c r="AA4" s="2">
        <f>AC4*0.03937</f>
        <v>0</v>
      </c>
      <c r="AB4" s="2">
        <f>Z4*25.4</f>
        <v>0</v>
      </c>
      <c r="AC4" s="2">
        <v>0</v>
      </c>
      <c r="AD4" s="2">
        <v>2</v>
      </c>
      <c r="AE4" s="2" t="s">
        <v>17</v>
      </c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7">
        <v>43712</v>
      </c>
      <c r="B5" s="6">
        <v>0.33333333333333298</v>
      </c>
      <c r="C5" s="5">
        <v>0.625</v>
      </c>
      <c r="D5" s="2">
        <v>26</v>
      </c>
      <c r="E5" s="2">
        <v>20</v>
      </c>
      <c r="F5" s="2">
        <v>26</v>
      </c>
      <c r="G5" s="10" t="e">
        <f>INDEX('[1]Carta Psicrométrica'!B$3:AO$49,MATCH([1]datos!F5,'[1]Carta Psicrométrica'!A$3:A$49,0),MATCH([1]datos!E5,'[1]Carta Psicrométrica'!B$2:AO$2,0))</f>
        <v>#N/A</v>
      </c>
      <c r="H5" s="2">
        <v>41</v>
      </c>
      <c r="I5" s="2">
        <v>23</v>
      </c>
      <c r="J5" s="2">
        <v>1023</v>
      </c>
      <c r="K5" s="2">
        <f>J5*0.75</f>
        <v>767.25</v>
      </c>
      <c r="L5" s="2">
        <v>28</v>
      </c>
      <c r="M5" s="2">
        <v>30</v>
      </c>
      <c r="N5" s="2">
        <v>33</v>
      </c>
      <c r="O5" s="2">
        <v>33</v>
      </c>
      <c r="P5" s="2">
        <v>34</v>
      </c>
      <c r="Q5" s="2">
        <v>77</v>
      </c>
      <c r="R5" s="2">
        <v>70</v>
      </c>
      <c r="S5" s="9">
        <f>IF(AB5=0,Q5-R5,Q5-(R5-AB5))</f>
        <v>7</v>
      </c>
      <c r="T5" s="2">
        <v>39</v>
      </c>
      <c r="U5" s="2">
        <v>23</v>
      </c>
      <c r="V5" s="2">
        <v>0</v>
      </c>
      <c r="W5" s="2" t="str">
        <f>IF(V5=0,"Calma",IF(V5=1,"Ventolina",IF(V5=2,"Brisa Suave",IF(V5=3,"Brisa Leve",IF(V5=4,"Brisa Moderada",IF(V5=5,"Brisa Fresca",IF(V5=6,"Brisa Fuerte",IF(V5=7,"Viento Fuerte",IF(V5=8,"Temporal",IF(V5=9,"Temporal Fuerte",IF(V5=10,"Temporal Violento",IF(V5=11,"Temporal Muy Violento",IF(V5=12,"Huracán","N/A")))))))))))))</f>
        <v>Calma</v>
      </c>
      <c r="X5" s="2" t="s">
        <v>16</v>
      </c>
      <c r="Y5" s="2">
        <f>IF(X5="N",0,IF(X5="NNE",22.5,IF(X5="NE",45,IF(X5="ENE",67.5,IF(X5="E",90,IF(X5="ESE",112.5,IF(X5="SE",135.5,IF(X5="SSE",157.5,IF(X5="S",180,IF(X5="SSW",202.5,IF(X5="SW",225,IF(X5="WSW",247.5,IF(X5="W",270,IF(X5="WNW",292.5,IF(X5="NW",315,IF(X5="NNW",337.5,"N/A"))))))))))))))))</f>
        <v>45</v>
      </c>
      <c r="Z5" s="2">
        <v>0</v>
      </c>
      <c r="AA5" s="2">
        <f>AC5*0.03937</f>
        <v>0</v>
      </c>
      <c r="AB5" s="2">
        <f>Z5*25.4</f>
        <v>0</v>
      </c>
      <c r="AC5" s="2">
        <v>0</v>
      </c>
      <c r="AD5" s="2">
        <v>2</v>
      </c>
      <c r="AE5" s="2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7">
        <v>43713</v>
      </c>
      <c r="B6" s="6">
        <v>0.33333333333333298</v>
      </c>
      <c r="C6" s="5">
        <v>0.625</v>
      </c>
      <c r="D6" s="2">
        <v>27</v>
      </c>
      <c r="E6" s="2">
        <v>20</v>
      </c>
      <c r="F6" s="2">
        <v>27</v>
      </c>
      <c r="G6" s="10">
        <f>INDEX('[1]Carta Psicrométrica'!B$3:AO$49,MATCH([1]datos!F6,'[1]Carta Psicrométrica'!A$3:A$49,0),MATCH([1]datos!E6,'[1]Carta Psicrométrica'!B$2:AO$2,0))</f>
        <v>68</v>
      </c>
      <c r="H6" s="2">
        <v>37</v>
      </c>
      <c r="I6" s="2">
        <v>22</v>
      </c>
      <c r="J6" s="2">
        <v>1024</v>
      </c>
      <c r="K6" s="2">
        <f>J6*0.75</f>
        <v>768</v>
      </c>
      <c r="L6" s="2">
        <v>29</v>
      </c>
      <c r="M6" s="2">
        <v>30</v>
      </c>
      <c r="N6" s="2">
        <v>32</v>
      </c>
      <c r="O6" s="2">
        <v>32</v>
      </c>
      <c r="P6" s="2">
        <v>30</v>
      </c>
      <c r="Q6" s="2">
        <v>70</v>
      </c>
      <c r="R6" s="2">
        <v>62</v>
      </c>
      <c r="S6" s="9">
        <f>IF(AB6=0,Q6-R6,Q6-(R6-AB6))</f>
        <v>8</v>
      </c>
      <c r="T6" s="2">
        <v>38</v>
      </c>
      <c r="U6" s="2">
        <v>18</v>
      </c>
      <c r="V6" s="2">
        <v>0</v>
      </c>
      <c r="W6" s="2" t="str">
        <f>IF(V6=0,"Calma",IF(V6=1,"Ventolina",IF(V6=2,"Brisa Suave",IF(V6=3,"Brisa Leve",IF(V6=4,"Brisa Moderada",IF(V6=5,"Brisa Fresca",IF(V6=6,"Brisa Fuerte",IF(V6=7,"Viento Fuerte",IF(V6=8,"Temporal",IF(V6=9,"Temporal Fuerte",IF(V6=10,"Temporal Violento",IF(V6=11,"Temporal Muy Violento",IF(V6=12,"Huracán","N/A")))))))))))))</f>
        <v>Calma</v>
      </c>
      <c r="X6" s="2" t="s">
        <v>21</v>
      </c>
      <c r="Y6" s="2">
        <f>IF(X6="N",0,IF(X6="NNE",22.5,IF(X6="NE",45,IF(X6="ENE",67.5,IF(X6="E",90,IF(X6="ESE",112.5,IF(X6="SE",135.5,IF(X6="SSE",157.5,IF(X6="S",180,IF(X6="SSW",202.5,IF(X6="SW",225,IF(X6="WSW",247.5,IF(X6="W",270,IF(X6="WNW",292.5,IF(X6="NW",315,IF(X6="NNW",337.5,"N/A"))))))))))))))))</f>
        <v>67.5</v>
      </c>
      <c r="Z6" s="2">
        <v>0</v>
      </c>
      <c r="AA6" s="2">
        <f>AC6*0.03937</f>
        <v>0</v>
      </c>
      <c r="AB6" s="2">
        <f>Z6*25.4</f>
        <v>0</v>
      </c>
      <c r="AC6" s="2">
        <v>0</v>
      </c>
      <c r="AD6" s="2">
        <v>1</v>
      </c>
      <c r="AE6" s="2" t="s">
        <v>22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7">
        <v>43714</v>
      </c>
      <c r="B7" s="6">
        <v>0.33333333333333298</v>
      </c>
      <c r="C7" s="5">
        <v>0.625</v>
      </c>
      <c r="D7" s="2">
        <v>27</v>
      </c>
      <c r="E7" s="2">
        <v>21</v>
      </c>
      <c r="F7" s="2">
        <v>27</v>
      </c>
      <c r="G7" s="8">
        <f>INDEX('[1]Carta Psicrométrica'!B$3:AO$49,MATCH([1]datos!F7,'[1]Carta Psicrométrica'!A$3:A$49,0),MATCH([1]datos!E7,'[1]Carta Psicrométrica'!B$2:AO$2,0))</f>
        <v>83</v>
      </c>
      <c r="H7" s="2">
        <v>36</v>
      </c>
      <c r="I7" s="2">
        <v>23</v>
      </c>
      <c r="J7" s="2">
        <v>1023</v>
      </c>
      <c r="K7" s="2">
        <f>J7*0.75</f>
        <v>767.25</v>
      </c>
      <c r="L7" s="10">
        <v>30</v>
      </c>
      <c r="M7" s="2">
        <v>30</v>
      </c>
      <c r="N7" s="2">
        <v>31</v>
      </c>
      <c r="O7" s="2">
        <v>31</v>
      </c>
      <c r="P7" s="2">
        <v>30</v>
      </c>
      <c r="Q7" s="2">
        <v>62</v>
      </c>
      <c r="R7" s="2">
        <v>57</v>
      </c>
      <c r="S7" s="9">
        <f>IF(AB7=0,Q7-R7,Q7-(R7-AB7))</f>
        <v>5</v>
      </c>
      <c r="T7" s="2">
        <v>38</v>
      </c>
      <c r="U7" s="2">
        <v>22</v>
      </c>
      <c r="V7" s="2">
        <v>0</v>
      </c>
      <c r="W7" s="2" t="str">
        <f>IF(V7=0,"Calma",IF(V7=1,"Ventolina",IF(V7=2,"Brisa Suave",IF(V7=3,"Brisa Leve",IF(V7=4,"Brisa Moderada",IF(V7=5,"Brisa Fresca",IF(V7=6,"Brisa Fuerte",IF(V7=7,"Viento Fuerte",IF(V7=8,"Temporal",IF(V7=9,"Temporal Fuerte",IF(V7=10,"Temporal Violento",IF(V7=11,"Temporal Muy Violento",IF(V7=12,"Huracán","N/A")))))))))))))</f>
        <v>Calma</v>
      </c>
      <c r="X7" s="2" t="s">
        <v>21</v>
      </c>
      <c r="Y7" s="2">
        <f>IF(X7="N",0,IF(X7="NNE",22.5,IF(X7="NE",45,IF(X7="ENE",67.5,IF(X7="E",90,IF(X7="ESE",112.5,IF(X7="SE",135.5,IF(X7="SSE",157.5,IF(X7="S",180,IF(X7="SSW",202.5,IF(X7="SW",225,IF(X7="WSW",247.5,IF(X7="W",270,IF(X7="WNW",292.5,IF(X7="NW",315,IF(X7="NNW",337.5,"N/A"))))))))))))))))</f>
        <v>67.5</v>
      </c>
      <c r="Z7" s="2">
        <v>0</v>
      </c>
      <c r="AA7" s="2">
        <f>AC7*0.03937</f>
        <v>0</v>
      </c>
      <c r="AB7" s="2">
        <f>Z7*25.4</f>
        <v>0</v>
      </c>
      <c r="AC7" s="2">
        <v>0</v>
      </c>
      <c r="AD7" s="2">
        <v>1</v>
      </c>
      <c r="AE7" s="2" t="s">
        <v>7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7">
        <v>43715</v>
      </c>
      <c r="B8" s="6">
        <v>0.33333333333333298</v>
      </c>
      <c r="C8" s="5">
        <v>0.625</v>
      </c>
      <c r="D8" s="2">
        <v>27</v>
      </c>
      <c r="E8" s="2">
        <v>23</v>
      </c>
      <c r="F8" s="2">
        <v>27</v>
      </c>
      <c r="G8" s="8" t="e">
        <f>INDEX('[1]Carta Psicrométrica'!B$3:AO$49,MATCH([1]datos!F8,'[1]Carta Psicrométrica'!A$3:A$49,0),MATCH([1]datos!E8,'[1]Carta Psicrométrica'!B$2:AO$2,0))</f>
        <v>#N/A</v>
      </c>
      <c r="H8" s="2">
        <v>39</v>
      </c>
      <c r="I8" s="2">
        <v>24</v>
      </c>
      <c r="J8" s="2">
        <v>1022</v>
      </c>
      <c r="K8" s="2">
        <f>J8*0.75</f>
        <v>766.5</v>
      </c>
      <c r="L8" s="10">
        <v>30</v>
      </c>
      <c r="M8" s="2">
        <v>30</v>
      </c>
      <c r="N8" s="2">
        <v>31</v>
      </c>
      <c r="O8" s="2">
        <v>31</v>
      </c>
      <c r="P8" s="2">
        <v>30</v>
      </c>
      <c r="Q8" s="2">
        <v>102</v>
      </c>
      <c r="R8" s="2">
        <v>94</v>
      </c>
      <c r="S8" s="9">
        <f>IF(AB8=0,Q8-R8,Q8-(R8-AB8))</f>
        <v>8</v>
      </c>
      <c r="T8" s="2">
        <v>38</v>
      </c>
      <c r="U8" s="2">
        <v>22</v>
      </c>
      <c r="V8" s="2">
        <v>0</v>
      </c>
      <c r="W8" s="2" t="str">
        <f>IF(V8=0,"Calma",IF(V8=1,"Ventolina",IF(V8=2,"Brisa Suave",IF(V8=3,"Brisa Leve",IF(V8=4,"Brisa Moderada",IF(V8=5,"Brisa Fresca",IF(V8=6,"Brisa Fuerte",IF(V8=7,"Viento Fuerte",IF(V8=8,"Temporal",IF(V8=9,"Temporal Fuerte",IF(V8=10,"Temporal Violento",IF(V8=11,"Temporal Muy Violento",IF(V8=12,"Huracán","N/A")))))))))))))</f>
        <v>Calma</v>
      </c>
      <c r="X8" s="2" t="s">
        <v>21</v>
      </c>
      <c r="Y8" s="2">
        <f>IF(X8="N",0,IF(X8="NNE",22.5,IF(X8="NE",45,IF(X8="ENE",67.5,IF(X8="E",90,IF(X8="ESE",112.5,IF(X8="SE",135.5,IF(X8="SSE",157.5,IF(X8="S",180,IF(X8="SSW",202.5,IF(X8="SW",225,IF(X8="WSW",247.5,IF(X8="W",270,IF(X8="WNW",292.5,IF(X8="NW",315,IF(X8="NNW",337.5,"N/A"))))))))))))))))</f>
        <v>67.5</v>
      </c>
      <c r="Z8" s="2">
        <v>0</v>
      </c>
      <c r="AA8" s="2">
        <f>AC8*0.03937</f>
        <v>0</v>
      </c>
      <c r="AB8" s="2">
        <f>Z8*25.4</f>
        <v>0</v>
      </c>
      <c r="AC8" s="2">
        <v>0</v>
      </c>
      <c r="AD8" s="2">
        <v>1</v>
      </c>
      <c r="AE8" s="2" t="s">
        <v>10</v>
      </c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7">
        <v>43716</v>
      </c>
      <c r="B9" s="6">
        <v>0.33333333333333298</v>
      </c>
      <c r="C9" s="5">
        <v>0.625</v>
      </c>
      <c r="D9" s="2">
        <v>26</v>
      </c>
      <c r="E9" s="2">
        <v>22</v>
      </c>
      <c r="F9" s="2">
        <v>26</v>
      </c>
      <c r="G9" s="8">
        <f>INDEX('[1]Carta Psicrométrica'!B$3:AO$49,MATCH([1]datos!F9,'[1]Carta Psicrométrica'!A$3:A$49,0),MATCH([1]datos!E9,'[1]Carta Psicrométrica'!B$2:AO$2,0))</f>
        <v>55</v>
      </c>
      <c r="H9" s="2">
        <v>39</v>
      </c>
      <c r="I9" s="2">
        <v>24</v>
      </c>
      <c r="J9" s="2">
        <v>1020</v>
      </c>
      <c r="K9" s="2">
        <f>J9*0.75</f>
        <v>765</v>
      </c>
      <c r="L9" s="10">
        <v>30</v>
      </c>
      <c r="M9" s="2">
        <v>20</v>
      </c>
      <c r="N9" s="2">
        <v>32</v>
      </c>
      <c r="O9" s="2">
        <v>31</v>
      </c>
      <c r="P9" s="2">
        <v>30</v>
      </c>
      <c r="Q9" s="2">
        <v>94</v>
      </c>
      <c r="R9" s="2">
        <v>86</v>
      </c>
      <c r="S9" s="9">
        <f>IF(AB9=0,Q9-R9,Q9-(R9-AB9))</f>
        <v>8</v>
      </c>
      <c r="T9" s="2">
        <v>39</v>
      </c>
      <c r="U9" s="2">
        <v>25</v>
      </c>
      <c r="V9" s="2">
        <v>0</v>
      </c>
      <c r="W9" s="2" t="str">
        <f>IF(V9=0,"Calma",IF(V9=1,"Ventolina",IF(V9=2,"Brisa Suave",IF(V9=3,"Brisa Leve",IF(V9=4,"Brisa Moderada",IF(V9=5,"Brisa Fresca",IF(V9=6,"Brisa Fuerte",IF(V9=7,"Viento Fuerte",IF(V9=8,"Temporal",IF(V9=9,"Temporal Fuerte",IF(V9=10,"Temporal Violento",IF(V9=11,"Temporal Muy Violento",IF(V9=12,"Huracán","N/A")))))))))))))</f>
        <v>Calma</v>
      </c>
      <c r="X9" s="2" t="s">
        <v>20</v>
      </c>
      <c r="Y9" s="2">
        <f>IF(X9="N",0,IF(X9="NNE",22.5,IF(X9="NE",45,IF(X9="ENE",67.5,IF(X9="E",90,IF(X9="ESE",112.5,IF(X9="SE",135.5,IF(X9="SSE",157.5,IF(X9="S",180,IF(X9="SSW",202.5,IF(X9="SW",225,IF(X9="WSW",247.5,IF(X9="W",270,IF(X9="WNW",292.5,IF(X9="NW",315,IF(X9="NNW",337.5,"N/A"))))))))))))))))</f>
        <v>337.5</v>
      </c>
      <c r="Z9" s="2">
        <v>0</v>
      </c>
      <c r="AA9" s="2">
        <f>AC9*0.03937</f>
        <v>0</v>
      </c>
      <c r="AB9" s="2">
        <f>Z9*25.4</f>
        <v>0</v>
      </c>
      <c r="AC9" s="2">
        <v>0</v>
      </c>
      <c r="AD9" s="2">
        <v>0</v>
      </c>
      <c r="AE9" s="2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7">
        <v>43717</v>
      </c>
      <c r="B10" s="6">
        <v>0.33333333333333298</v>
      </c>
      <c r="C10" s="5">
        <v>0.625</v>
      </c>
      <c r="D10" s="2">
        <v>25</v>
      </c>
      <c r="E10" s="2">
        <v>21</v>
      </c>
      <c r="F10" s="2">
        <v>25</v>
      </c>
      <c r="G10" s="4">
        <f>INDEX('[1]Carta Psicrométrica'!B$3:AO$49,MATCH([1]datos!F10,'[1]Carta Psicrométrica'!A$3:A$49,0),MATCH([1]datos!E10,'[1]Carta Psicrométrica'!B$2:AO$2,0))</f>
        <v>57</v>
      </c>
      <c r="H10" s="2">
        <v>38</v>
      </c>
      <c r="I10" s="2">
        <v>24</v>
      </c>
      <c r="J10" s="2">
        <v>1020</v>
      </c>
      <c r="K10" s="2">
        <f>J10*0.75</f>
        <v>765</v>
      </c>
      <c r="L10" s="2">
        <v>28</v>
      </c>
      <c r="M10" s="2">
        <v>30</v>
      </c>
      <c r="N10" s="2">
        <v>32</v>
      </c>
      <c r="O10" s="2">
        <v>31</v>
      </c>
      <c r="P10" s="2">
        <v>30</v>
      </c>
      <c r="Q10" s="2">
        <v>86</v>
      </c>
      <c r="R10" s="2">
        <v>79</v>
      </c>
      <c r="S10" s="9">
        <f>IF(AB10=0,Q10-R10,Q10-(R10-AB10))</f>
        <v>8.0160000000000053</v>
      </c>
      <c r="T10" s="2">
        <v>39</v>
      </c>
      <c r="U10" s="2">
        <v>26</v>
      </c>
      <c r="V10" s="2">
        <v>0</v>
      </c>
      <c r="W10" s="2" t="str">
        <f>IF(V10=0,"Calma",IF(V10=1,"Ventolina",IF(V10=2,"Brisa Suave",IF(V10=3,"Brisa Leve",IF(V10=4,"Brisa Moderada",IF(V10=5,"Brisa Fresca",IF(V10=6,"Brisa Fuerte",IF(V10=7,"Viento Fuerte",IF(V10=8,"Temporal",IF(V10=9,"Temporal Fuerte",IF(V10=10,"Temporal Violento",IF(V10=11,"Temporal Muy Violento",IF(V10=12,"Huracán","N/A")))))))))))))</f>
        <v>Calma</v>
      </c>
      <c r="X10" s="2" t="s">
        <v>3</v>
      </c>
      <c r="Y10" s="2">
        <f>IF(X10="N",0,IF(X10="NNE",22.5,IF(X10="NE",45,IF(X10="ENE",67.5,IF(X10="E",90,IF(X10="ESE",112.5,IF(X10="SE",135.5,IF(X10="SSE",157.5,IF(X10="S",180,IF(X10="SSW",202.5,IF(X10="SW",225,IF(X10="WSW",247.5,IF(X10="W",270,IF(X10="WNW",292.5,IF(X10="NW",315,IF(X10="NNW",337.5,"N/A"))))))))))))))))</f>
        <v>247.5</v>
      </c>
      <c r="Z10" s="10">
        <v>0.04</v>
      </c>
      <c r="AA10" s="2">
        <f>AC10*0.03937</f>
        <v>1.9685000000000001E-2</v>
      </c>
      <c r="AB10" s="2">
        <f>Z10*25.4</f>
        <v>1.016</v>
      </c>
      <c r="AC10" s="2">
        <v>0.5</v>
      </c>
      <c r="AD10" s="2">
        <v>6</v>
      </c>
      <c r="AE10" s="2" t="s">
        <v>5</v>
      </c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7">
        <v>43718</v>
      </c>
      <c r="B11" s="6">
        <v>0.33333333333333298</v>
      </c>
      <c r="C11" s="5">
        <v>0.625</v>
      </c>
      <c r="D11" s="2">
        <v>24</v>
      </c>
      <c r="E11" s="2">
        <v>22</v>
      </c>
      <c r="F11" s="2">
        <v>24</v>
      </c>
      <c r="G11" s="4">
        <f>INDEX('[1]Carta Psicrométrica'!B$3:AO$49,MATCH([1]datos!F11,'[1]Carta Psicrométrica'!A$3:A$49,0),MATCH([1]datos!E11,'[1]Carta Psicrométrica'!B$2:AO$2,0))</f>
        <v>46</v>
      </c>
      <c r="H11" s="2">
        <v>37</v>
      </c>
      <c r="I11" s="2">
        <v>23</v>
      </c>
      <c r="J11" s="2">
        <v>1018</v>
      </c>
      <c r="K11" s="2">
        <f>J11*0.75</f>
        <v>763.5</v>
      </c>
      <c r="L11" s="2">
        <v>29</v>
      </c>
      <c r="M11" s="2">
        <v>29</v>
      </c>
      <c r="N11" s="2">
        <v>30</v>
      </c>
      <c r="O11" s="2">
        <v>31</v>
      </c>
      <c r="P11" s="2">
        <v>30</v>
      </c>
      <c r="Q11" s="2">
        <v>79</v>
      </c>
      <c r="R11" s="2">
        <v>75</v>
      </c>
      <c r="S11" s="9">
        <f>IF(AB11=0,Q11-R11,Q11-(R11-AB11))</f>
        <v>4</v>
      </c>
      <c r="T11" s="2">
        <v>38</v>
      </c>
      <c r="U11" s="2">
        <v>24</v>
      </c>
      <c r="V11" s="2">
        <v>1</v>
      </c>
      <c r="W11" s="2" t="str">
        <f>IF(V11=0,"Calma",IF(V11=1,"Ventolina",IF(V11=2,"Brisa Suave",IF(V11=3,"Brisa Leve",IF(V11=4,"Brisa Moderada",IF(V11=5,"Brisa Fresca",IF(V11=6,"Brisa Fuerte",IF(V11=7,"Viento Fuerte",IF(V11=8,"Temporal",IF(V11=9,"Temporal Fuerte",IF(V11=10,"Temporal Violento",IF(V11=11,"Temporal Muy Violento",IF(V11=12,"Huracán","N/A")))))))))))))</f>
        <v>Ventolina</v>
      </c>
      <c r="X11" s="2" t="s">
        <v>19</v>
      </c>
      <c r="Y11" s="2">
        <f>IF(X11="N",0,IF(X11="NNE",22.5,IF(X11="NE",45,IF(X11="ENE",67.5,IF(X11="E",90,IF(X11="ESE",112.5,IF(X11="SE",135.5,IF(X11="SSE",157.5,IF(X11="S",180,IF(X11="SSW",202.5,IF(X11="SW",225,IF(X11="WSW",247.5,IF(X11="W",270,IF(X11="WNW",292.5,IF(X11="NW",315,IF(X11="NNW",337.5,"N/A"))))))))))))))))</f>
        <v>225</v>
      </c>
      <c r="Z11" s="2">
        <v>0</v>
      </c>
      <c r="AA11" s="2">
        <f>AC11*0.03937</f>
        <v>0</v>
      </c>
      <c r="AB11" s="2">
        <f>Z11*25.4</f>
        <v>0</v>
      </c>
      <c r="AC11" s="2">
        <v>0</v>
      </c>
      <c r="AD11" s="2">
        <v>0</v>
      </c>
      <c r="AE11" s="2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7">
        <v>43719</v>
      </c>
      <c r="B12" s="6">
        <v>0.33333333333333298</v>
      </c>
      <c r="C12" s="5">
        <v>0.625</v>
      </c>
      <c r="D12" s="2">
        <v>26</v>
      </c>
      <c r="E12" s="2">
        <v>21</v>
      </c>
      <c r="F12" s="2">
        <v>26</v>
      </c>
      <c r="G12" s="8">
        <f>INDEX('[1]Carta Psicrométrica'!B$3:AO$49,MATCH([1]datos!F12,'[1]Carta Psicrométrica'!A$3:A$49,0),MATCH([1]datos!E12,'[1]Carta Psicrométrica'!B$2:AO$2,0))</f>
        <v>44</v>
      </c>
      <c r="H12" s="2">
        <v>36</v>
      </c>
      <c r="I12" s="2">
        <v>22</v>
      </c>
      <c r="J12" s="2">
        <v>1018</v>
      </c>
      <c r="K12" s="2">
        <f>J12*0.75</f>
        <v>763.5</v>
      </c>
      <c r="L12" s="2">
        <v>25</v>
      </c>
      <c r="M12" s="2">
        <v>26</v>
      </c>
      <c r="N12" s="2">
        <v>30</v>
      </c>
      <c r="O12" s="2">
        <v>30</v>
      </c>
      <c r="P12" s="2">
        <v>29</v>
      </c>
      <c r="Q12" s="2">
        <v>75</v>
      </c>
      <c r="R12" s="2">
        <v>77</v>
      </c>
      <c r="S12" s="9">
        <f>IF(AB12=0,Q12-R12,Q12-(R12-AB12))</f>
        <v>7.1440000000000055</v>
      </c>
      <c r="T12" s="2">
        <v>37</v>
      </c>
      <c r="U12" s="2">
        <v>25</v>
      </c>
      <c r="V12" s="2">
        <v>2</v>
      </c>
      <c r="W12" s="2" t="str">
        <f>IF(V12=0,"Calma",IF(V12=1,"Ventolina",IF(V12=2,"Brisa Suave",IF(V12=3,"Brisa Leve",IF(V12=4,"Brisa Moderada",IF(V12=5,"Brisa Fresca",IF(V12=6,"Brisa Fuerte",IF(V12=7,"Viento Fuerte",IF(V12=8,"Temporal",IF(V12=9,"Temporal Fuerte",IF(V12=10,"Temporal Violento",IF(V12=11,"Temporal Muy Violento",IF(V12=12,"Huracán","N/A")))))))))))))</f>
        <v>Brisa Suave</v>
      </c>
      <c r="X12" s="2" t="s">
        <v>18</v>
      </c>
      <c r="Y12" s="2">
        <f>IF(X12="N",0,IF(X12="NNE",22.5,IF(X12="NE",45,IF(X12="ENE",67.5,IF(X12="E",90,IF(X12="ESE",112.5,IF(X12="SE",135.5,IF(X12="SSE",157.5,IF(X12="S",180,IF(X12="SSW",202.5,IF(X12="SW",225,IF(X12="WSW",247.5,IF(X12="W",270,IF(X12="WNW",292.5,IF(X12="NW",315,IF(X12="NNW",337.5,"N/A"))))))))))))))))</f>
        <v>22.5</v>
      </c>
      <c r="Z12" s="2">
        <v>0.36</v>
      </c>
      <c r="AA12" s="2">
        <f>AC12*0.03937</f>
        <v>0.35433000000000003</v>
      </c>
      <c r="AB12" s="2">
        <f>Z12*25.4</f>
        <v>9.1439999999999984</v>
      </c>
      <c r="AC12" s="2">
        <v>9</v>
      </c>
      <c r="AD12" s="2">
        <v>1</v>
      </c>
      <c r="AE12" s="2" t="s">
        <v>17</v>
      </c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7">
        <v>43720</v>
      </c>
      <c r="B13" s="6">
        <v>0.33333333333333298</v>
      </c>
      <c r="C13" s="5">
        <v>0.625</v>
      </c>
      <c r="D13" s="2">
        <v>25</v>
      </c>
      <c r="E13" s="2">
        <v>23</v>
      </c>
      <c r="F13" s="2">
        <v>25</v>
      </c>
      <c r="G13" s="8">
        <f>INDEX('[1]Carta Psicrométrica'!B$3:AO$49,MATCH([1]datos!F13,'[1]Carta Psicrométrica'!A$3:A$49,0),MATCH([1]datos!E13,'[1]Carta Psicrométrica'!B$2:AO$2,0))</f>
        <v>38</v>
      </c>
      <c r="H13" s="2">
        <v>36</v>
      </c>
      <c r="I13" s="2">
        <v>22</v>
      </c>
      <c r="J13" s="2">
        <v>1019</v>
      </c>
      <c r="K13" s="2">
        <f>J13*0.75</f>
        <v>764.25</v>
      </c>
      <c r="L13" s="2">
        <v>25</v>
      </c>
      <c r="M13" s="2">
        <v>26</v>
      </c>
      <c r="N13" s="2">
        <v>29</v>
      </c>
      <c r="O13" s="2">
        <v>30</v>
      </c>
      <c r="P13" s="2">
        <v>30</v>
      </c>
      <c r="Q13" s="2">
        <v>77</v>
      </c>
      <c r="R13" s="2">
        <v>70</v>
      </c>
      <c r="S13" s="9">
        <f>IF(AB13=0,Q13-R13,Q13-(R13-AB13))</f>
        <v>7</v>
      </c>
      <c r="T13" s="2">
        <v>37</v>
      </c>
      <c r="U13" s="2">
        <v>25</v>
      </c>
      <c r="V13" s="2">
        <v>0</v>
      </c>
      <c r="W13" s="2" t="str">
        <f>IF(V13=0,"Calma",IF(V13=1,"Ventolina",IF(V13=2,"Brisa Suave",IF(V13=3,"Brisa Leve",IF(V13=4,"Brisa Moderada",IF(V13=5,"Brisa Fresca",IF(V13=6,"Brisa Fuerte",IF(V13=7,"Viento Fuerte",IF(V13=8,"Temporal",IF(V13=9,"Temporal Fuerte",IF(V13=10,"Temporal Violento",IF(V13=11,"Temporal Muy Violento",IF(V13=12,"Huracán","N/A")))))))))))))</f>
        <v>Calma</v>
      </c>
      <c r="X13" s="2" t="s">
        <v>16</v>
      </c>
      <c r="Y13" s="2">
        <f>IF(X13="N",0,IF(X13="NNE",22.5,IF(X13="NE",45,IF(X13="ENE",67.5,IF(X13="E",90,IF(X13="ESE",112.5,IF(X13="SE",135.5,IF(X13="SSE",157.5,IF(X13="S",180,IF(X13="SSW",202.5,IF(X13="SW",225,IF(X13="WSW",247.5,IF(X13="W",270,IF(X13="WNW",292.5,IF(X13="NW",315,IF(X13="NNW",337.5,"N/A"))))))))))))))))</f>
        <v>45</v>
      </c>
      <c r="Z13" s="2">
        <v>0</v>
      </c>
      <c r="AA13" s="2">
        <f>AC13*0.03937</f>
        <v>0</v>
      </c>
      <c r="AB13" s="2">
        <f>Z13*25.4</f>
        <v>0</v>
      </c>
      <c r="AC13" s="2">
        <v>0</v>
      </c>
      <c r="AD13" s="2">
        <v>0</v>
      </c>
      <c r="AE13" s="2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7">
        <v>43721</v>
      </c>
      <c r="B14" s="6">
        <v>0.33333333333333298</v>
      </c>
      <c r="C14" s="5">
        <v>0.625</v>
      </c>
      <c r="D14" s="2">
        <v>25</v>
      </c>
      <c r="E14" s="2">
        <v>22</v>
      </c>
      <c r="F14" s="2">
        <v>25</v>
      </c>
      <c r="G14" s="8">
        <f>INDEX('[1]Carta Psicrométrica'!B$3:AO$49,MATCH([1]datos!F14,'[1]Carta Psicrométrica'!A$3:A$49,0),MATCH([1]datos!E14,'[1]Carta Psicrométrica'!B$2:AO$2,0))</f>
        <v>27</v>
      </c>
      <c r="H14" s="2">
        <v>39</v>
      </c>
      <c r="I14" s="2">
        <v>23</v>
      </c>
      <c r="J14" s="2">
        <v>1020</v>
      </c>
      <c r="K14" s="2">
        <f>J14*0.75</f>
        <v>765</v>
      </c>
      <c r="L14" s="2">
        <v>25</v>
      </c>
      <c r="M14" s="2">
        <v>26</v>
      </c>
      <c r="N14" s="2">
        <v>28</v>
      </c>
      <c r="O14" s="2">
        <v>30</v>
      </c>
      <c r="P14" s="2">
        <v>30</v>
      </c>
      <c r="Q14" s="2">
        <v>70</v>
      </c>
      <c r="R14" s="2">
        <v>64</v>
      </c>
      <c r="S14" s="3">
        <f>IF(AB14=0,Q14-R14,Q14-(R14-AB14))</f>
        <v>6</v>
      </c>
      <c r="T14" s="2">
        <v>39</v>
      </c>
      <c r="U14" s="2">
        <v>25</v>
      </c>
      <c r="V14" s="2">
        <v>0</v>
      </c>
      <c r="W14" s="2" t="str">
        <f>IF(V14=0,"Calma",IF(V14=1,"Ventolina",IF(V14=2,"Brisa Suave",IF(V14=3,"Brisa Leve",IF(V14=4,"Brisa Moderada",IF(V14=5,"Brisa Fresca",IF(V14=6,"Brisa Fuerte",IF(V14=7,"Viento Fuerte",IF(V14=8,"Temporal",IF(V14=9,"Temporal Fuerte",IF(V14=10,"Temporal Violento",IF(V14=11,"Temporal Muy Violento",IF(V14=12,"Huracán","N/A")))))))))))))</f>
        <v>Calma</v>
      </c>
      <c r="X14" s="2" t="s">
        <v>16</v>
      </c>
      <c r="Y14" s="2">
        <f>IF(X14="N",0,IF(X14="NNE",22.5,IF(X14="NE",45,IF(X14="ENE",67.5,IF(X14="E",90,IF(X14="ESE",112.5,IF(X14="SE",135.5,IF(X14="SSE",157.5,IF(X14="S",180,IF(X14="SSW",202.5,IF(X14="SW",225,IF(X14="WSW",247.5,IF(X14="W",270,IF(X14="WNW",292.5,IF(X14="NW",315,IF(X14="NNW",337.5,"N/A"))))))))))))))))</f>
        <v>45</v>
      </c>
      <c r="Z14" s="2">
        <v>0</v>
      </c>
      <c r="AA14" s="2">
        <f>AC14*0.03937</f>
        <v>0</v>
      </c>
      <c r="AB14" s="2">
        <f>Z14*25.4</f>
        <v>0</v>
      </c>
      <c r="AC14" s="2">
        <v>0</v>
      </c>
      <c r="AD14" s="2">
        <v>7</v>
      </c>
      <c r="AE14" s="2" t="s">
        <v>14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7">
        <v>43722</v>
      </c>
      <c r="B15" s="6">
        <v>0.33333333333333298</v>
      </c>
      <c r="C15" s="5">
        <v>0.625</v>
      </c>
      <c r="D15" s="2">
        <v>24</v>
      </c>
      <c r="E15" s="2">
        <v>21</v>
      </c>
      <c r="F15" s="2">
        <v>24</v>
      </c>
      <c r="G15" s="4" t="e">
        <f>INDEX('[1]Carta Psicrométrica'!B$3:AO$49,MATCH([1]datos!F15,'[1]Carta Psicrométrica'!A$3:A$49,0),MATCH([1]datos!E15,'[1]Carta Psicrométrica'!B$2:AO$2,0))</f>
        <v>#REF!</v>
      </c>
      <c r="H15" s="2">
        <v>39</v>
      </c>
      <c r="I15" s="2">
        <v>31</v>
      </c>
      <c r="J15" s="2">
        <v>1022</v>
      </c>
      <c r="K15" s="2">
        <f>J15*0.75</f>
        <v>766.5</v>
      </c>
      <c r="L15" s="2">
        <v>25</v>
      </c>
      <c r="M15" s="2">
        <v>26</v>
      </c>
      <c r="N15" s="2">
        <v>27</v>
      </c>
      <c r="O15" s="2">
        <v>29</v>
      </c>
      <c r="P15" s="2">
        <v>29</v>
      </c>
      <c r="Q15" s="2">
        <v>108</v>
      </c>
      <c r="R15" s="2">
        <v>103</v>
      </c>
      <c r="S15" s="3">
        <f>IF(AB15=0,Q15-R15,Q15-(R15-AB15))</f>
        <v>5</v>
      </c>
      <c r="T15" s="2">
        <v>35</v>
      </c>
      <c r="U15" s="2">
        <v>20</v>
      </c>
      <c r="V15" s="2">
        <v>2</v>
      </c>
      <c r="W15" s="2" t="str">
        <f>IF(V15=0,"Calma",IF(V15=1,"Ventolina",IF(V15=2,"Brisa Suave",IF(V15=3,"Brisa Leve",IF(V15=4,"Brisa Moderada",IF(V15=5,"Brisa Fresca",IF(V15=6,"Brisa Fuerte",IF(V15=7,"Viento Fuerte",IF(V15=8,"Temporal",IF(V15=9,"Temporal Fuerte",IF(V15=10,"Temporal Violento",IF(V15=11,"Temporal Muy Violento",IF(V15=12,"Huracán","N/A")))))))))))))</f>
        <v>Brisa Suave</v>
      </c>
      <c r="X15" s="2" t="s">
        <v>15</v>
      </c>
      <c r="Y15" s="2">
        <f>IF(X15="N",0,IF(X15="NNE",22.5,IF(X15="NE",45,IF(X15="ENE",67.5,IF(X15="E",90,IF(X15="ESE",112.5,IF(X15="SE",135.5,IF(X15="SSE",157.5,IF(X15="S",180,IF(X15="SSW",202.5,IF(X15="SW",225,IF(X15="WSW",247.5,IF(X15="W",270,IF(X15="WNW",292.5,IF(X15="NW",315,IF(X15="NNW",337.5,"N/A"))))))))))))))))</f>
        <v>90</v>
      </c>
      <c r="Z15" s="2">
        <v>0</v>
      </c>
      <c r="AA15" s="2">
        <f>AC15*0.03937</f>
        <v>0</v>
      </c>
      <c r="AB15" s="2">
        <f>Z15*25.4</f>
        <v>0</v>
      </c>
      <c r="AC15" s="2">
        <v>0</v>
      </c>
      <c r="AD15" s="2">
        <v>7</v>
      </c>
      <c r="AE15" s="2" t="s">
        <v>9</v>
      </c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7">
        <v>43723</v>
      </c>
      <c r="B16" s="6">
        <v>0.33333333333333298</v>
      </c>
      <c r="C16" s="5">
        <v>0.625</v>
      </c>
      <c r="D16" s="2">
        <v>22</v>
      </c>
      <c r="E16" s="2">
        <v>21</v>
      </c>
      <c r="F16" s="2">
        <v>22</v>
      </c>
      <c r="G16" s="4">
        <f>INDEX('[1]Carta Psicrométrica'!B$3:AO$49,MATCH([1]datos!F16,'[1]Carta Psicrométrica'!A$3:A$49,0),MATCH([1]datos!E16,'[1]Carta Psicrométrica'!B$2:AO$2,0))</f>
        <v>19</v>
      </c>
      <c r="H16" s="2">
        <v>31</v>
      </c>
      <c r="I16" s="2">
        <v>20</v>
      </c>
      <c r="J16" s="2">
        <v>1021</v>
      </c>
      <c r="K16" s="2">
        <f>J16*0.75</f>
        <v>765.75</v>
      </c>
      <c r="L16" s="2">
        <v>25</v>
      </c>
      <c r="M16" s="2">
        <v>26</v>
      </c>
      <c r="N16" s="2">
        <v>28</v>
      </c>
      <c r="O16" s="2">
        <v>29</v>
      </c>
      <c r="P16" s="2">
        <v>29</v>
      </c>
      <c r="Q16" s="2">
        <v>103</v>
      </c>
      <c r="R16" s="2">
        <v>102</v>
      </c>
      <c r="S16" s="3">
        <f>IF(AB16=0,Q16-R16,Q16-(R16-AB16))</f>
        <v>1</v>
      </c>
      <c r="T16" s="2">
        <v>32</v>
      </c>
      <c r="U16" s="2">
        <v>19</v>
      </c>
      <c r="V16" s="2">
        <v>3</v>
      </c>
      <c r="W16" s="2" t="str">
        <f>IF(V16=0,"Calma",IF(V16=1,"Ventolina",IF(V16=2,"Brisa Suave",IF(V16=3,"Brisa Leve",IF(V16=4,"Brisa Moderada",IF(V16=5,"Brisa Fresca",IF(V16=6,"Brisa Fuerte",IF(V16=7,"Viento Fuerte",IF(V16=8,"Temporal",IF(V16=9,"Temporal Fuerte",IF(V16=10,"Temporal Violento",IF(V16=11,"Temporal Muy Violento",IF(V16=12,"Huracán","N/A")))))))))))))</f>
        <v>Brisa Leve</v>
      </c>
      <c r="X16" s="2" t="s">
        <v>1</v>
      </c>
      <c r="Y16" s="2" t="str">
        <f>IF(X16="N",0,IF(X16="NNE",22.5,IF(X16="NE",45,IF(X16="ENE",67.5,IF(X16="E",90,IF(X16="ESE",112.5,IF(X16="SE",135.5,IF(X16="SSE",157.5,IF(X16="S",180,IF(X16="SSW",202.5,IF(X16="SW",225,IF(X16="WSW",247.5,IF(X16="W",270,IF(X16="WNW",292.5,IF(X16="NW",315,IF(X16="NNW",337.5,"N/A"))))))))))))))))</f>
        <v>N/A</v>
      </c>
      <c r="Z16" s="2">
        <v>0</v>
      </c>
      <c r="AA16" s="2">
        <f>AC16*0.03937</f>
        <v>0</v>
      </c>
      <c r="AB16" s="2">
        <f>Z16*25.4</f>
        <v>0</v>
      </c>
      <c r="AC16" s="2">
        <v>0</v>
      </c>
      <c r="AD16" s="2">
        <v>7</v>
      </c>
      <c r="AE16" s="2" t="s">
        <v>14</v>
      </c>
      <c r="AF16" s="1" t="s">
        <v>13</v>
      </c>
      <c r="AG16" s="1"/>
      <c r="AH16" s="1"/>
      <c r="AI16" s="1"/>
      <c r="AJ16" s="1"/>
      <c r="AK16" s="1"/>
      <c r="AL16" s="1"/>
      <c r="AM16" s="1"/>
    </row>
    <row r="17" spans="1:39" x14ac:dyDescent="0.25">
      <c r="A17" s="7">
        <v>43724</v>
      </c>
      <c r="B17" s="6">
        <v>0.33333333333333298</v>
      </c>
      <c r="C17" s="5">
        <v>0.625</v>
      </c>
      <c r="D17" s="2"/>
      <c r="E17" s="2"/>
      <c r="F17" s="2"/>
      <c r="G17" s="8">
        <f>INDEX('[1]Carta Psicrométrica'!B$3:AO$49,MATCH([1]datos!F17,'[1]Carta Psicrométrica'!A$3:A$49,0),MATCH([1]datos!E17,'[1]Carta Psicrométrica'!B$2:AO$2,0))</f>
        <v>9</v>
      </c>
      <c r="H17" s="2"/>
      <c r="I17" s="2"/>
      <c r="J17" s="2"/>
      <c r="K17" s="2">
        <f>J17*0.75</f>
        <v>0</v>
      </c>
      <c r="L17" s="2"/>
      <c r="M17" s="2"/>
      <c r="N17" s="2"/>
      <c r="O17" s="2"/>
      <c r="P17" s="2"/>
      <c r="Q17" s="2"/>
      <c r="R17" s="2"/>
      <c r="S17" s="3">
        <v>0</v>
      </c>
      <c r="T17" s="2"/>
      <c r="U17" s="2"/>
      <c r="V17" s="2"/>
      <c r="W17" s="2" t="str">
        <f>IF(V17=0,"Calma",IF(V17=1,"Ventolina",IF(V17=2,"Brisa Suave",IF(V17=3,"Brisa Leve",IF(V17=4,"Brisa Moderada",IF(V17=5,"Brisa Fresca",IF(V17=6,"Brisa Fuerte",IF(V17=7,"Viento Fuerte",IF(V17=8,"Temporal",IF(V17=9,"Temporal Fuerte",IF(V17=10,"Temporal Violento",IF(V17=11,"Temporal Muy Violento",IF(V17=12,"Huracán","N/A")))))))))))))</f>
        <v>Calma</v>
      </c>
      <c r="X17" s="2"/>
      <c r="Y17" s="2" t="str">
        <f>IF(X17="N",0,IF(X17="NNE",22.5,IF(X17="NE",45,IF(X17="ENE",67.5,IF(X17="E",90,IF(X17="ESE",112.5,IF(X17="SE",135.5,IF(X17="SSE",157.5,IF(X17="S",180,IF(X17="SSW",202.5,IF(X17="SW",225,IF(X17="WSW",247.5,IF(X17="W",270,IF(X17="WNW",292.5,IF(X17="NW",315,IF(X17="NNW",337.5,"N/A"))))))))))))))))</f>
        <v>N/A</v>
      </c>
      <c r="Z17" s="2">
        <v>0</v>
      </c>
      <c r="AA17" s="2">
        <v>0</v>
      </c>
      <c r="AB17" s="2">
        <f>Z17*25.4</f>
        <v>0</v>
      </c>
      <c r="AC17" s="2">
        <v>0</v>
      </c>
      <c r="AD17" s="2"/>
      <c r="AE17" s="2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7">
        <v>43725</v>
      </c>
      <c r="B18" s="6">
        <v>0.33333333333333298</v>
      </c>
      <c r="C18" s="5">
        <v>0.625</v>
      </c>
      <c r="D18" s="2">
        <v>24</v>
      </c>
      <c r="E18" s="2">
        <v>20</v>
      </c>
      <c r="F18" s="2">
        <v>24</v>
      </c>
      <c r="G18" s="8">
        <f>INDEX('[1]Carta Psicrométrica'!B$3:AO$49,MATCH([1]datos!F18,'[1]Carta Psicrométrica'!A$3:A$49,0),MATCH([1]datos!E18,'[1]Carta Psicrométrica'!B$2:AO$2,0))</f>
        <v>18</v>
      </c>
      <c r="H18" s="2">
        <v>33</v>
      </c>
      <c r="I18" s="2">
        <v>20</v>
      </c>
      <c r="J18" s="2">
        <v>1020</v>
      </c>
      <c r="K18" s="2">
        <f>J18*0.75</f>
        <v>765</v>
      </c>
      <c r="L18" s="2">
        <v>24</v>
      </c>
      <c r="M18" s="2">
        <v>24</v>
      </c>
      <c r="N18" s="2">
        <v>26</v>
      </c>
      <c r="O18" s="2">
        <v>28</v>
      </c>
      <c r="P18" s="2">
        <v>30</v>
      </c>
      <c r="Q18" s="2">
        <v>102</v>
      </c>
      <c r="R18" s="2">
        <v>95</v>
      </c>
      <c r="S18" s="3">
        <f>IF(AB18=0,Q18-R18,Q18-(R18-AB18))</f>
        <v>10.810000000000002</v>
      </c>
      <c r="T18" s="2">
        <v>37</v>
      </c>
      <c r="U18" s="2">
        <v>20</v>
      </c>
      <c r="V18" s="2">
        <v>0</v>
      </c>
      <c r="W18" s="2" t="str">
        <f>IF(V18=0,"Calma",IF(V18=1,"Ventolina",IF(V18=2,"Brisa Suave",IF(V18=3,"Brisa Leve",IF(V18=4,"Brisa Moderada",IF(V18=5,"Brisa Fresca",IF(V18=6,"Brisa Fuerte",IF(V18=7,"Viento Fuerte",IF(V18=8,"Temporal",IF(V18=9,"Temporal Fuerte",IF(V18=10,"Temporal Violento",IF(V18=11,"Temporal Muy Violento",IF(V18=12,"Huracán","N/A")))))))))))))</f>
        <v>Calma</v>
      </c>
      <c r="X18" s="2" t="s">
        <v>6</v>
      </c>
      <c r="Y18" s="2">
        <f>IF(X18="N",0,IF(X18="NNE",22.5,IF(X18="NE",45,IF(X18="ENE",67.5,IF(X18="E",90,IF(X18="ESE",112.5,IF(X18="SE",135.5,IF(X18="SSE",157.5,IF(X18="S",180,IF(X18="SSW",202.5,IF(X18="SW",225,IF(X18="WSW",247.5,IF(X18="W",270,IF(X18="WNW",292.5,IF(X18="NW",315,IF(X18="NNW",337.5,"N/A"))))))))))))))))</f>
        <v>315</v>
      </c>
      <c r="Z18" s="2">
        <v>0.15</v>
      </c>
      <c r="AA18" s="2">
        <f>AC18*0.03937</f>
        <v>0.14960599999999999</v>
      </c>
      <c r="AB18" s="2">
        <f>Z18*25.4</f>
        <v>3.8099999999999996</v>
      </c>
      <c r="AC18" s="2">
        <v>3.8</v>
      </c>
      <c r="AD18" s="2">
        <v>0</v>
      </c>
      <c r="AE18" s="2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7">
        <v>43726</v>
      </c>
      <c r="B19" s="6">
        <v>0.33333333333333298</v>
      </c>
      <c r="C19" s="5">
        <v>0.625</v>
      </c>
      <c r="D19" s="2">
        <v>24</v>
      </c>
      <c r="E19" s="2">
        <v>20</v>
      </c>
      <c r="F19" s="2">
        <v>24</v>
      </c>
      <c r="G19" s="8">
        <f>INDEX('[1]Carta Psicrométrica'!B$3:AO$49,MATCH([1]datos!F19,'[1]Carta Psicrométrica'!A$3:A$49,0),MATCH([1]datos!E19,'[1]Carta Psicrométrica'!B$2:AO$2,0))</f>
        <v>0</v>
      </c>
      <c r="H19" s="2">
        <v>35</v>
      </c>
      <c r="I19" s="2">
        <v>19</v>
      </c>
      <c r="J19" s="2">
        <v>1020</v>
      </c>
      <c r="K19" s="2">
        <f>J19*0.75</f>
        <v>765</v>
      </c>
      <c r="L19" s="2">
        <v>24</v>
      </c>
      <c r="M19" s="2">
        <v>25</v>
      </c>
      <c r="N19" s="2">
        <v>27</v>
      </c>
      <c r="O19" s="2">
        <v>27</v>
      </c>
      <c r="P19" s="2">
        <v>28</v>
      </c>
      <c r="Q19" s="2">
        <v>95</v>
      </c>
      <c r="R19" s="2">
        <v>90</v>
      </c>
      <c r="S19" s="3">
        <f>IF(AB19=0,Q19-R19,Q19-(R19-AB19))</f>
        <v>5</v>
      </c>
      <c r="T19" s="2">
        <v>38</v>
      </c>
      <c r="U19" s="2">
        <v>22</v>
      </c>
      <c r="V19" s="2">
        <v>1</v>
      </c>
      <c r="W19" s="2" t="str">
        <f>IF(V19=0,"Calma",IF(V19=1,"Ventolina",IF(V19=2,"Brisa Suave",IF(V19=3,"Brisa Leve",IF(V19=4,"Brisa Moderada",IF(V19=5,"Brisa Fresca",IF(V19=6,"Brisa Fuerte",IF(V19=7,"Viento Fuerte",IF(V19=8,"Temporal",IF(V19=9,"Temporal Fuerte",IF(V19=10,"Temporal Violento",IF(V19=11,"Temporal Muy Violento",IF(V19=12,"Huracán","N/A")))))))))))))</f>
        <v>Ventolina</v>
      </c>
      <c r="X19" s="2" t="s">
        <v>6</v>
      </c>
      <c r="Y19" s="2">
        <f>IF(X19="N",0,IF(X19="NNE",22.5,IF(X19="NE",45,IF(X19="ENE",67.5,IF(X19="E",90,IF(X19="ESE",112.5,IF(X19="SE",135.5,IF(X19="SSE",157.5,IF(X19="S",180,IF(X19="SSW",202.5,IF(X19="SW",225,IF(X19="WSW",247.5,IF(X19="W",270,IF(X19="WNW",292.5,IF(X19="NW",315,IF(X19="NNW",337.5,"N/A"))))))))))))))))</f>
        <v>315</v>
      </c>
      <c r="Z19" s="2">
        <v>0</v>
      </c>
      <c r="AA19" s="2">
        <f>AC19*0.03937</f>
        <v>0</v>
      </c>
      <c r="AB19" s="2">
        <f>Z19*25.4</f>
        <v>0</v>
      </c>
      <c r="AC19" s="2">
        <v>0</v>
      </c>
      <c r="AD19" s="2">
        <v>8</v>
      </c>
      <c r="AE19" s="2" t="s">
        <v>12</v>
      </c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7">
        <v>43727</v>
      </c>
      <c r="B20" s="6">
        <v>0.33333333333333298</v>
      </c>
      <c r="C20" s="5">
        <v>0.625</v>
      </c>
      <c r="D20" s="2">
        <v>23</v>
      </c>
      <c r="E20" s="2">
        <v>20</v>
      </c>
      <c r="F20" s="2">
        <v>23</v>
      </c>
      <c r="G20" s="4">
        <f>INDEX('[1]Carta Psicrométrica'!B$3:AO$49,MATCH([1]datos!F20,'[1]Carta Psicrométrica'!A$3:A$49,0),MATCH([1]datos!E20,'[1]Carta Psicrométrica'!B$2:AO$2,0))</f>
        <v>33</v>
      </c>
      <c r="H20" s="2">
        <v>32</v>
      </c>
      <c r="I20" s="2">
        <v>18</v>
      </c>
      <c r="J20" s="2">
        <v>1020</v>
      </c>
      <c r="K20" s="2">
        <f>J20*0.75</f>
        <v>765</v>
      </c>
      <c r="L20" s="2">
        <v>29</v>
      </c>
      <c r="M20" s="2">
        <v>29</v>
      </c>
      <c r="N20" s="2">
        <v>26</v>
      </c>
      <c r="O20" s="2">
        <v>27</v>
      </c>
      <c r="P20" s="2">
        <v>28</v>
      </c>
      <c r="Q20" s="2">
        <v>90</v>
      </c>
      <c r="R20" s="2">
        <v>83</v>
      </c>
      <c r="S20" s="3">
        <f>IF(AB20=0,Q20-R20,Q20-(R20-AB20))</f>
        <v>7</v>
      </c>
      <c r="T20" s="2">
        <v>37</v>
      </c>
      <c r="U20" s="2">
        <v>20</v>
      </c>
      <c r="V20" s="2">
        <v>0</v>
      </c>
      <c r="W20" s="2" t="str">
        <f>IF(V20=0,"Calma",IF(V20=1,"Ventolina",IF(V20=2,"Brisa Suave",IF(V20=3,"Brisa Leve",IF(V20=4,"Brisa Moderada",IF(V20=5,"Brisa Fresca",IF(V20=6,"Brisa Fuerte",IF(V20=7,"Viento Fuerte",IF(V20=8,"Temporal",IF(V20=9,"Temporal Fuerte",IF(V20=10,"Temporal Violento",IF(V20=11,"Temporal Muy Violento",IF(V20=12,"Huracán","N/A")))))))))))))</f>
        <v>Calma</v>
      </c>
      <c r="X20" s="2" t="s">
        <v>6</v>
      </c>
      <c r="Y20" s="2">
        <f>IF(X20="N",0,IF(X20="NNE",22.5,IF(X20="NE",45,IF(X20="ENE",67.5,IF(X20="E",90,IF(X20="ESE",112.5,IF(X20="SE",135.5,IF(X20="SSE",157.5,IF(X20="S",180,IF(X20="SSW",202.5,IF(X20="SW",225,IF(X20="WSW",247.5,IF(X20="W",270,IF(X20="WNW",292.5,IF(X20="NW",315,IF(X20="NNW",337.5,"N/A"))))))))))))))))</f>
        <v>315</v>
      </c>
      <c r="Z20" s="2">
        <v>0</v>
      </c>
      <c r="AA20" s="2">
        <f>AC20*0.03937</f>
        <v>0</v>
      </c>
      <c r="AB20" s="2">
        <f>Z20*25.4</f>
        <v>0</v>
      </c>
      <c r="AC20" s="2">
        <v>0</v>
      </c>
      <c r="AD20" s="2">
        <v>5</v>
      </c>
      <c r="AE20" s="2" t="s">
        <v>11</v>
      </c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7">
        <v>43728</v>
      </c>
      <c r="B21" s="6">
        <v>0.33333333333333298</v>
      </c>
      <c r="C21" s="5">
        <v>0.625</v>
      </c>
      <c r="D21" s="2">
        <v>21</v>
      </c>
      <c r="E21" s="2">
        <v>25</v>
      </c>
      <c r="F21" s="2">
        <v>21</v>
      </c>
      <c r="G21" s="4">
        <f>INDEX('[1]Carta Psicrométrica'!B$3:AO$49,MATCH([1]datos!F21,'[1]Carta Psicrométrica'!A$3:A$49,0),MATCH([1]datos!E21,'[1]Carta Psicrométrica'!B$2:AO$2,0))</f>
        <v>51</v>
      </c>
      <c r="H21" s="2">
        <v>39</v>
      </c>
      <c r="I21" s="2">
        <v>29</v>
      </c>
      <c r="J21" s="2">
        <v>1019</v>
      </c>
      <c r="K21" s="2">
        <f>J21*0.75</f>
        <v>764.25</v>
      </c>
      <c r="L21" s="2">
        <v>25</v>
      </c>
      <c r="M21" s="2">
        <v>24</v>
      </c>
      <c r="N21" s="2">
        <v>26</v>
      </c>
      <c r="O21" s="2">
        <v>28</v>
      </c>
      <c r="P21" s="2">
        <v>27</v>
      </c>
      <c r="Q21" s="2">
        <v>83</v>
      </c>
      <c r="R21" s="2">
        <v>76</v>
      </c>
      <c r="S21" s="3">
        <f>IF(AB21=0,Q21-R21,Q21-(R21-AB21))</f>
        <v>7</v>
      </c>
      <c r="T21" s="2">
        <v>38</v>
      </c>
      <c r="U21" s="2">
        <v>25</v>
      </c>
      <c r="V21" s="2">
        <v>3</v>
      </c>
      <c r="W21" s="2" t="str">
        <f>IF(V21=0,"Calma",IF(V21=1,"Ventolina",IF(V21=2,"Brisa Suave",IF(V21=3,"Brisa Leve",IF(V21=4,"Brisa Moderada",IF(V21=5,"Brisa Fresca",IF(V21=6,"Brisa Fuerte",IF(V21=7,"Viento Fuerte",IF(V21=8,"Temporal",IF(V21=9,"Temporal Fuerte",IF(V21=10,"Temporal Violento",IF(V21=11,"Temporal Muy Violento",IF(V21=12,"Huracán","N/A")))))))))))))</f>
        <v>Brisa Leve</v>
      </c>
      <c r="X21" s="2" t="s">
        <v>6</v>
      </c>
      <c r="Y21" s="2">
        <f>IF(X21="N",0,IF(X21="NNE",22.5,IF(X21="NE",45,IF(X21="ENE",67.5,IF(X21="E",90,IF(X21="ESE",112.5,IF(X21="SE",135.5,IF(X21="SSE",157.5,IF(X21="S",180,IF(X21="SSW",202.5,IF(X21="SW",225,IF(X21="WSW",247.5,IF(X21="W",270,IF(X21="WNW",292.5,IF(X21="NW",315,IF(X21="NNW",337.5,"N/A"))))))))))))))))</f>
        <v>315</v>
      </c>
      <c r="Z21" s="2">
        <v>0</v>
      </c>
      <c r="AA21" s="2">
        <f>AC21*0.03937</f>
        <v>0</v>
      </c>
      <c r="AB21" s="2">
        <f>Z21*25.4</f>
        <v>0</v>
      </c>
      <c r="AC21" s="2">
        <v>0</v>
      </c>
      <c r="AD21" s="2">
        <v>1</v>
      </c>
      <c r="AE21" s="2" t="s">
        <v>10</v>
      </c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7">
        <v>43729</v>
      </c>
      <c r="B22" s="6">
        <v>0.33333333333333298</v>
      </c>
      <c r="C22" s="5">
        <v>0.625</v>
      </c>
      <c r="D22" s="2">
        <v>24</v>
      </c>
      <c r="E22" s="2">
        <v>19</v>
      </c>
      <c r="F22" s="2">
        <v>24</v>
      </c>
      <c r="G22" s="4">
        <f>INDEX('[1]Carta Psicrométrica'!B$3:AO$49,MATCH([1]datos!F22,'[1]Carta Psicrométrica'!A$3:A$49,0),MATCH([1]datos!E22,'[1]Carta Psicrométrica'!B$2:AO$2,0))</f>
        <v>55</v>
      </c>
      <c r="H22" s="2">
        <v>37</v>
      </c>
      <c r="I22" s="2">
        <v>24</v>
      </c>
      <c r="J22" s="2">
        <v>1018</v>
      </c>
      <c r="K22" s="2">
        <f>J22*0.75</f>
        <v>763.5</v>
      </c>
      <c r="L22" s="2">
        <v>25</v>
      </c>
      <c r="M22" s="2">
        <v>25</v>
      </c>
      <c r="N22" s="2">
        <v>27</v>
      </c>
      <c r="O22" s="2">
        <v>28</v>
      </c>
      <c r="P22" s="2">
        <v>27</v>
      </c>
      <c r="Q22" s="2">
        <v>106</v>
      </c>
      <c r="R22" s="2">
        <v>95</v>
      </c>
      <c r="S22" s="3">
        <f>IF(AB22=0,Q22-R22,Q22-(R22-AB22))</f>
        <v>11</v>
      </c>
      <c r="T22" s="2">
        <v>36</v>
      </c>
      <c r="U22" s="2">
        <v>19</v>
      </c>
      <c r="V22" s="2">
        <v>3</v>
      </c>
      <c r="W22" s="2" t="str">
        <f>IF(V22=0,"Calma",IF(V22=1,"Ventolina",IF(V22=2,"Brisa Suave",IF(V22=3,"Brisa Leve",IF(V22=4,"Brisa Moderada",IF(V22=5,"Brisa Fresca",IF(V22=6,"Brisa Fuerte",IF(V22=7,"Viento Fuerte",IF(V22=8,"Temporal",IF(V22=9,"Temporal Fuerte",IF(V22=10,"Temporal Violento",IF(V22=11,"Temporal Muy Violento",IF(V22=12,"Huracán","N/A")))))))))))))</f>
        <v>Brisa Leve</v>
      </c>
      <c r="X22" s="2" t="s">
        <v>6</v>
      </c>
      <c r="Y22" s="2">
        <f>IF(X22="N",0,IF(X22="NNE",22.5,IF(X22="NE",45,IF(X22="ENE",67.5,IF(X22="E",90,IF(X22="ESE",112.5,IF(X22="SE",135.5,IF(X22="SSE",157.5,IF(X22="S",180,IF(X22="SSW",202.5,IF(X22="SW",225,IF(X22="WSW",247.5,IF(X22="W",270,IF(X22="WNW",292.5,IF(X22="NW",315,IF(X22="NNW",337.5,"N/A"))))))))))))))))</f>
        <v>315</v>
      </c>
      <c r="Z22" s="2">
        <v>0</v>
      </c>
      <c r="AA22" s="2">
        <f>AC22*0.03937</f>
        <v>0</v>
      </c>
      <c r="AB22" s="2">
        <f>Z22*25.4</f>
        <v>0</v>
      </c>
      <c r="AC22" s="2">
        <v>0</v>
      </c>
      <c r="AD22" s="2">
        <v>8</v>
      </c>
      <c r="AE22" s="2" t="s">
        <v>9</v>
      </c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7">
        <v>43730</v>
      </c>
      <c r="B23" s="6">
        <v>0.33333333333333298</v>
      </c>
      <c r="C23" s="5">
        <v>0.625</v>
      </c>
      <c r="D23" s="2">
        <v>21</v>
      </c>
      <c r="E23" s="2">
        <v>20</v>
      </c>
      <c r="F23" s="2">
        <v>21</v>
      </c>
      <c r="G23" s="4">
        <f>INDEX('[1]Carta Psicrométrica'!B$3:AO$49,MATCH([1]datos!F23,'[1]Carta Psicrométrica'!A$3:A$49,0),MATCH([1]datos!E23,'[1]Carta Psicrométrica'!B$2:AO$2,0))</f>
        <v>30</v>
      </c>
      <c r="H23" s="2">
        <v>24</v>
      </c>
      <c r="I23" s="2">
        <v>20</v>
      </c>
      <c r="J23" s="2">
        <v>1018</v>
      </c>
      <c r="K23" s="2">
        <f>J23*0.75</f>
        <v>763.5</v>
      </c>
      <c r="L23" s="2">
        <v>23</v>
      </c>
      <c r="M23" s="2">
        <v>23</v>
      </c>
      <c r="N23" s="2">
        <v>25</v>
      </c>
      <c r="O23" s="2">
        <v>26</v>
      </c>
      <c r="P23" s="2">
        <v>27</v>
      </c>
      <c r="Q23" s="2">
        <v>95</v>
      </c>
      <c r="R23" s="2">
        <v>103</v>
      </c>
      <c r="S23" s="3">
        <f>IF(AB23=0,Q23-R23,Q23-(R23-AB23))</f>
        <v>-1.6500000000000057</v>
      </c>
      <c r="T23" s="2">
        <v>36</v>
      </c>
      <c r="U23" s="2">
        <v>24</v>
      </c>
      <c r="V23" s="2">
        <v>4</v>
      </c>
      <c r="W23" s="2" t="str">
        <f>IF(V23=0,"Calma",IF(V23=1,"Ventolina",IF(V23=2,"Brisa Suave",IF(V23=3,"Brisa Leve",IF(V23=4,"Brisa Moderada",IF(V23=5,"Brisa Fresca",IF(V23=6,"Brisa Fuerte",IF(V23=7,"Viento Fuerte",IF(V23=8,"Temporal",IF(V23=9,"Temporal Fuerte",IF(V23=10,"Temporal Violento",IF(V23=11,"Temporal Muy Violento",IF(V23=12,"Huracán","N/A")))))))))))))</f>
        <v>Brisa Moderada</v>
      </c>
      <c r="X23" s="2" t="s">
        <v>6</v>
      </c>
      <c r="Y23" s="2">
        <f>IF(X23="N",0,IF(X23="NNE",22.5,IF(X23="NE",45,IF(X23="ENE",67.5,IF(X23="E",90,IF(X23="ESE",112.5,IF(X23="SE",135.5,IF(X23="SSE",157.5,IF(X23="S",180,IF(X23="SSW",202.5,IF(X23="SW",225,IF(X23="WSW",247.5,IF(X23="W",270,IF(X23="WNW",292.5,IF(X23="NW",315,IF(X23="NNW",337.5,"N/A"))))))))))))))))</f>
        <v>315</v>
      </c>
      <c r="Z23" s="2">
        <v>0.25</v>
      </c>
      <c r="AA23" s="2">
        <f>AC23*0.03937</f>
        <v>0.23622000000000001</v>
      </c>
      <c r="AB23" s="2">
        <f>Z23*25.4</f>
        <v>6.35</v>
      </c>
      <c r="AC23" s="2">
        <v>6</v>
      </c>
      <c r="AD23" s="2">
        <v>5</v>
      </c>
      <c r="AE23" s="2" t="s">
        <v>8</v>
      </c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7">
        <v>43731</v>
      </c>
      <c r="B24" s="6">
        <v>0.33333333333333298</v>
      </c>
      <c r="C24" s="5">
        <v>0.625</v>
      </c>
      <c r="D24" s="2">
        <v>21</v>
      </c>
      <c r="E24" s="2">
        <v>22</v>
      </c>
      <c r="F24" s="2">
        <v>21</v>
      </c>
      <c r="G24" s="4">
        <f>INDEX('[1]Carta Psicrométrica'!B$3:AO$49,MATCH([1]datos!F24,'[1]Carta Psicrométrica'!A$3:A$49,0),MATCH([1]datos!E24,'[1]Carta Psicrométrica'!B$2:AO$2,0))</f>
        <v>46</v>
      </c>
      <c r="H24" s="2">
        <v>33</v>
      </c>
      <c r="I24" s="2">
        <v>14</v>
      </c>
      <c r="J24" s="2">
        <v>1018</v>
      </c>
      <c r="K24" s="2">
        <f>J24*0.75</f>
        <v>763.5</v>
      </c>
      <c r="L24" s="2">
        <v>22</v>
      </c>
      <c r="M24" s="2">
        <v>24</v>
      </c>
      <c r="N24" s="2">
        <v>25</v>
      </c>
      <c r="O24" s="2">
        <v>27</v>
      </c>
      <c r="P24" s="2">
        <v>28</v>
      </c>
      <c r="Q24" s="2">
        <v>103</v>
      </c>
      <c r="R24" s="2">
        <v>100</v>
      </c>
      <c r="S24" s="3">
        <f>IF(AB24=0,Q24-R24,Q24-(R24-AB24))</f>
        <v>3</v>
      </c>
      <c r="T24" s="2">
        <v>35</v>
      </c>
      <c r="U24" s="2">
        <v>20</v>
      </c>
      <c r="V24" s="2">
        <v>0</v>
      </c>
      <c r="W24" s="2" t="str">
        <f>IF(V24=0,"Calma",IF(V24=1,"Ventolina",IF(V24=2,"Brisa Suave",IF(V24=3,"Brisa Leve",IF(V24=4,"Brisa Moderada",IF(V24=5,"Brisa Fresca",IF(V24=6,"Brisa Fuerte",IF(V24=7,"Viento Fuerte",IF(V24=8,"Temporal",IF(V24=9,"Temporal Fuerte",IF(V24=10,"Temporal Violento",IF(V24=11,"Temporal Muy Violento",IF(V24=12,"Huracán","N/A")))))))))))))</f>
        <v>Calma</v>
      </c>
      <c r="X24" s="2" t="s">
        <v>2</v>
      </c>
      <c r="Y24" s="2">
        <f>IF(X24="N",0,IF(X24="NNE",22.5,IF(X24="NE",45,IF(X24="ENE",67.5,IF(X24="E",90,IF(X24="ESE",112.5,IF(X24="SE",135.5,IF(X24="SSE",157.5,IF(X24="S",180,IF(X24="SSW",202.5,IF(X24="SW",225,IF(X24="WSW",247.5,IF(X24="W",270,IF(X24="WNW",292.5,IF(X24="NW",315,IF(X24="NNW",337.5,"N/A"))))))))))))))))</f>
        <v>292.5</v>
      </c>
      <c r="Z24" s="2">
        <v>0</v>
      </c>
      <c r="AA24" s="2">
        <f>AC24*0.03937</f>
        <v>0</v>
      </c>
      <c r="AB24" s="2">
        <f>Z24*25.4</f>
        <v>0</v>
      </c>
      <c r="AC24" s="2">
        <v>0</v>
      </c>
      <c r="AD24" s="2">
        <v>1</v>
      </c>
      <c r="AE24" s="2" t="s">
        <v>7</v>
      </c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7">
        <v>43732</v>
      </c>
      <c r="B25" s="6">
        <v>0.33333333333333298</v>
      </c>
      <c r="C25" s="5">
        <v>0.625</v>
      </c>
      <c r="D25" s="2">
        <v>22</v>
      </c>
      <c r="E25" s="2">
        <v>19</v>
      </c>
      <c r="F25" s="2">
        <v>22</v>
      </c>
      <c r="G25" s="4">
        <f>INDEX('[1]Carta Psicrométrica'!B$3:AO$49,MATCH([1]datos!F25,'[1]Carta Psicrométrica'!A$3:A$49,0),MATCH([1]datos!E25,'[1]Carta Psicrométrica'!B$2:AO$2,0))</f>
        <v>30</v>
      </c>
      <c r="H25" s="2">
        <v>35</v>
      </c>
      <c r="I25" s="2">
        <v>19</v>
      </c>
      <c r="J25" s="2">
        <v>1019</v>
      </c>
      <c r="K25" s="2">
        <f>J25*0.75</f>
        <v>764.25</v>
      </c>
      <c r="L25" s="2">
        <v>22</v>
      </c>
      <c r="M25" s="2">
        <v>24</v>
      </c>
      <c r="N25" s="2">
        <v>25</v>
      </c>
      <c r="O25" s="2">
        <v>26</v>
      </c>
      <c r="P25" s="2">
        <v>28</v>
      </c>
      <c r="Q25" s="2">
        <v>100</v>
      </c>
      <c r="R25" s="2">
        <v>94</v>
      </c>
      <c r="S25" s="3">
        <f>IF(AB25=0,Q25-R25,Q25-(R25-AB25))</f>
        <v>6</v>
      </c>
      <c r="T25" s="2">
        <v>22</v>
      </c>
      <c r="U25" s="2">
        <v>14</v>
      </c>
      <c r="V25" s="2">
        <v>4</v>
      </c>
      <c r="W25" s="2" t="str">
        <f>IF(V25=0,"Calma",IF(V25=1,"Ventolina",IF(V25=2,"Brisa Suave",IF(V25=3,"Brisa Leve",IF(V25=4,"Brisa Moderada",IF(V25=5,"Brisa Fresca",IF(V25=6,"Brisa Fuerte",IF(V25=7,"Viento Fuerte",IF(V25=8,"Temporal",IF(V25=9,"Temporal Fuerte",IF(V25=10,"Temporal Violento",IF(V25=11,"Temporal Muy Violento",IF(V25=12,"Huracán","N/A")))))))))))))</f>
        <v>Brisa Moderada</v>
      </c>
      <c r="X25" s="2" t="s">
        <v>6</v>
      </c>
      <c r="Y25" s="2">
        <f>IF(X25="N",0,IF(X25="NNE",22.5,IF(X25="NE",45,IF(X25="ENE",67.5,IF(X25="E",90,IF(X25="ESE",112.5,IF(X25="SE",135.5,IF(X25="SSE",157.5,IF(X25="S",180,IF(X25="SSW",202.5,IF(X25="SW",225,IF(X25="WSW",247.5,IF(X25="W",270,IF(X25="WNW",292.5,IF(X25="NW",315,IF(X25="NNW",337.5,"N/A"))))))))))))))))</f>
        <v>315</v>
      </c>
      <c r="Z25" s="2">
        <v>0</v>
      </c>
      <c r="AA25" s="2">
        <f>AC25*0.03937</f>
        <v>0</v>
      </c>
      <c r="AB25" s="2">
        <f>Z25*25.4</f>
        <v>0</v>
      </c>
      <c r="AC25" s="2">
        <v>0</v>
      </c>
      <c r="AD25" s="2">
        <v>0</v>
      </c>
      <c r="AE25" s="2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7">
        <v>43733</v>
      </c>
      <c r="B26" s="6">
        <v>0.33333333333333298</v>
      </c>
      <c r="C26" s="5">
        <v>0.625</v>
      </c>
      <c r="D26" s="2">
        <v>21</v>
      </c>
      <c r="E26" s="2">
        <v>18</v>
      </c>
      <c r="F26" s="2">
        <v>21</v>
      </c>
      <c r="G26" s="4">
        <f>INDEX('[1]Carta Psicrométrica'!B$3:AO$49,MATCH([1]datos!F26,'[1]Carta Psicrométrica'!A$3:A$49,0),MATCH([1]datos!E26,'[1]Carta Psicrométrica'!B$2:AO$2,0))</f>
        <v>27</v>
      </c>
      <c r="H26" s="2">
        <v>30</v>
      </c>
      <c r="I26" s="2">
        <v>20</v>
      </c>
      <c r="J26" s="2">
        <v>1018</v>
      </c>
      <c r="K26" s="2">
        <f>J26*0.75</f>
        <v>763.5</v>
      </c>
      <c r="L26" s="2">
        <v>22</v>
      </c>
      <c r="M26" s="2">
        <v>24</v>
      </c>
      <c r="N26" s="2">
        <v>25</v>
      </c>
      <c r="O26" s="2">
        <v>26</v>
      </c>
      <c r="P26" s="2">
        <v>26</v>
      </c>
      <c r="Q26" s="2">
        <v>94</v>
      </c>
      <c r="R26" s="2">
        <v>89</v>
      </c>
      <c r="S26" s="3">
        <f>IF(AB26=0,Q26-R26,Q26-(R26-AB26))</f>
        <v>5</v>
      </c>
      <c r="T26" s="2">
        <v>29</v>
      </c>
      <c r="U26" s="2">
        <v>20</v>
      </c>
      <c r="V26" s="2">
        <v>1</v>
      </c>
      <c r="W26" s="2" t="str">
        <f>IF(V26=0,"Calma",IF(V26=1,"Ventolina",IF(V26=2,"Brisa Suave",IF(V26=3,"Brisa Leve",IF(V26=4,"Brisa Moderada",IF(V26=5,"Brisa Fresca",IF(V26=6,"Brisa Fuerte",IF(V26=7,"Viento Fuerte",IF(V26=8,"Temporal",IF(V26=9,"Temporal Fuerte",IF(V26=10,"Temporal Violento",IF(V26=11,"Temporal Muy Violento",IF(V26=12,"Huracán","N/A")))))))))))))</f>
        <v>Ventolina</v>
      </c>
      <c r="X26" s="2" t="s">
        <v>4</v>
      </c>
      <c r="Y26" s="2">
        <f>IF(X26="N",0,IF(X26="NNE",22.5,IF(X26="NE",45,IF(X26="ENE",67.5,IF(X26="E",90,IF(X26="ESE",112.5,IF(X26="SE",135.5,IF(X26="SSE",157.5,IF(X26="S",180,IF(X26="SSW",202.5,IF(X26="SW",225,IF(X26="WSW",247.5,IF(X26="W",270,IF(X26="WNW",292.5,IF(X26="NW",315,IF(X26="NNW",337.5,"N/A"))))))))))))))))</f>
        <v>270</v>
      </c>
      <c r="Z26" s="2">
        <v>0</v>
      </c>
      <c r="AA26" s="2">
        <f>AC26*0.03937</f>
        <v>0</v>
      </c>
      <c r="AB26" s="2">
        <f>Z26*25.4</f>
        <v>0</v>
      </c>
      <c r="AC26" s="2">
        <v>0</v>
      </c>
      <c r="AD26" s="2">
        <v>3</v>
      </c>
      <c r="AE26" s="2" t="s">
        <v>5</v>
      </c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7">
        <v>43734</v>
      </c>
      <c r="B27" s="6">
        <v>0.33333333333333298</v>
      </c>
      <c r="C27" s="5">
        <v>0.625</v>
      </c>
      <c r="D27" s="2">
        <v>25</v>
      </c>
      <c r="E27" s="2">
        <v>19</v>
      </c>
      <c r="F27" s="2">
        <v>25</v>
      </c>
      <c r="G27" s="4">
        <f>INDEX('[1]Carta Psicrométrica'!B$3:AO$49,MATCH([1]datos!F27,'[1]Carta Psicrométrica'!A$3:A$49,0),MATCH([1]datos!E27,'[1]Carta Psicrométrica'!B$2:AO$2,0))</f>
        <v>12</v>
      </c>
      <c r="H27" s="2">
        <v>35</v>
      </c>
      <c r="I27" s="2">
        <v>19</v>
      </c>
      <c r="J27" s="2">
        <v>1018</v>
      </c>
      <c r="K27" s="2">
        <f>J27*0.75</f>
        <v>763.5</v>
      </c>
      <c r="L27" s="2">
        <v>22</v>
      </c>
      <c r="M27" s="2">
        <v>23</v>
      </c>
      <c r="N27" s="2">
        <v>25</v>
      </c>
      <c r="O27" s="2">
        <v>26</v>
      </c>
      <c r="P27" s="2">
        <v>26</v>
      </c>
      <c r="Q27" s="2">
        <v>89</v>
      </c>
      <c r="R27" s="2">
        <v>85</v>
      </c>
      <c r="S27" s="3">
        <f>IF(AB27=0,Q27-R27,Q27-(R27-AB27))</f>
        <v>4</v>
      </c>
      <c r="T27" s="2">
        <v>36</v>
      </c>
      <c r="U27" s="2">
        <v>18</v>
      </c>
      <c r="V27" s="2">
        <v>2</v>
      </c>
      <c r="W27" s="2" t="str">
        <f>IF(V27=0,"Calma",IF(V27=1,"Ventolina",IF(V27=2,"Brisa Suave",IF(V27=3,"Brisa Leve",IF(V27=4,"Brisa Moderada",IF(V27=5,"Brisa Fresca",IF(V27=6,"Brisa Fuerte",IF(V27=7,"Viento Fuerte",IF(V27=8,"Temporal",IF(V27=9,"Temporal Fuerte",IF(V27=10,"Temporal Violento",IF(V27=11,"Temporal Muy Violento",IF(V27=12,"Huracán","N/A")))))))))))))</f>
        <v>Brisa Suave</v>
      </c>
      <c r="X27" s="2" t="s">
        <v>4</v>
      </c>
      <c r="Y27" s="2">
        <f>IF(X27="N",0,IF(X27="NNE",22.5,IF(X27="NE",45,IF(X27="ENE",67.5,IF(X27="E",90,IF(X27="ESE",112.5,IF(X27="SE",135.5,IF(X27="SSE",157.5,IF(X27="S",180,IF(X27="SSW",202.5,IF(X27="SW",225,IF(X27="WSW",247.5,IF(X27="W",270,IF(X27="WNW",292.5,IF(X27="NW",315,IF(X27="NNW",337.5,"N/A"))))))))))))))))</f>
        <v>270</v>
      </c>
      <c r="Z27" s="2">
        <v>0</v>
      </c>
      <c r="AA27" s="2">
        <f>AC27*0.03937</f>
        <v>0</v>
      </c>
      <c r="AB27" s="2">
        <f>Z27*25.4</f>
        <v>0</v>
      </c>
      <c r="AC27" s="2">
        <v>0</v>
      </c>
      <c r="AD27" s="2">
        <v>0</v>
      </c>
      <c r="AE27" s="2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7">
        <v>43735</v>
      </c>
      <c r="B28" s="6">
        <v>0.33333333333333298</v>
      </c>
      <c r="C28" s="5">
        <v>0.625</v>
      </c>
      <c r="D28" s="2">
        <v>22</v>
      </c>
      <c r="E28" s="2">
        <v>18</v>
      </c>
      <c r="F28" s="2">
        <v>22</v>
      </c>
      <c r="G28" s="4">
        <f>INDEX('[1]Carta Psicrométrica'!B$3:AO$49,MATCH([1]datos!F28,'[1]Carta Psicrométrica'!A$3:A$49,0),MATCH([1]datos!E28,'[1]Carta Psicrométrica'!B$2:AO$2,0))</f>
        <v>19</v>
      </c>
      <c r="H28" s="2">
        <v>29</v>
      </c>
      <c r="I28" s="2">
        <v>20</v>
      </c>
      <c r="J28" s="2">
        <v>1018</v>
      </c>
      <c r="K28" s="2">
        <f>J28*0.75</f>
        <v>763.5</v>
      </c>
      <c r="L28" s="2">
        <v>21</v>
      </c>
      <c r="M28" s="2">
        <v>22</v>
      </c>
      <c r="N28" s="2">
        <v>19</v>
      </c>
      <c r="O28" s="2">
        <v>20</v>
      </c>
      <c r="P28" s="2">
        <v>21</v>
      </c>
      <c r="Q28" s="2">
        <v>85</v>
      </c>
      <c r="R28" s="2">
        <v>74</v>
      </c>
      <c r="S28" s="3">
        <f>IF(AB28=0,Q28-R28,Q28-(R28-AB28))</f>
        <v>11</v>
      </c>
      <c r="T28" s="2">
        <v>37</v>
      </c>
      <c r="U28" s="2">
        <v>20</v>
      </c>
      <c r="V28" s="2">
        <v>2</v>
      </c>
      <c r="W28" s="2" t="str">
        <f>IF(V28=0,"Calma",IF(V28=1,"Ventolina",IF(V28=2,"Brisa Suave",IF(V28=3,"Brisa Leve",IF(V28=4,"Brisa Moderada",IF(V28=5,"Brisa Fresca",IF(V28=6,"Brisa Fuerte",IF(V28=7,"Viento Fuerte",IF(V28=8,"Temporal",IF(V28=9,"Temporal Fuerte",IF(V28=10,"Temporal Violento",IF(V28=11,"Temporal Muy Violento",IF(V28=12,"Huracán","N/A")))))))))))))</f>
        <v>Brisa Suave</v>
      </c>
      <c r="X28" s="2" t="s">
        <v>4</v>
      </c>
      <c r="Y28" s="2">
        <f>IF(X28="N",0,IF(X28="NNE",22.5,IF(X28="NE",45,IF(X28="ENE",67.5,IF(X28="E",90,IF(X28="ESE",112.5,IF(X28="SE",135.5,IF(X28="SSE",157.5,IF(X28="S",180,IF(X28="SSW",202.5,IF(X28="SW",225,IF(X28="WSW",247.5,IF(X28="W",270,IF(X28="WNW",292.5,IF(X28="NW",315,IF(X28="NNW",337.5,"N/A"))))))))))))))))</f>
        <v>270</v>
      </c>
      <c r="Z28" s="2">
        <v>0</v>
      </c>
      <c r="AA28" s="2">
        <f>AC28*0.03937</f>
        <v>0</v>
      </c>
      <c r="AB28" s="2">
        <f>Z28*25.4</f>
        <v>0</v>
      </c>
      <c r="AC28" s="2">
        <v>0</v>
      </c>
      <c r="AD28" s="2">
        <v>0</v>
      </c>
      <c r="AE28" s="2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7">
        <v>43736</v>
      </c>
      <c r="B29" s="6">
        <v>0.33333333333333298</v>
      </c>
      <c r="C29" s="5">
        <v>0.625</v>
      </c>
      <c r="D29" s="2">
        <v>35</v>
      </c>
      <c r="E29" s="2">
        <v>18</v>
      </c>
      <c r="F29" s="2">
        <v>21</v>
      </c>
      <c r="G29" s="4">
        <f>INDEX('[1]Carta Psicrométrica'!B$3:AO$49,MATCH([1]datos!F29,'[1]Carta Psicrométrica'!A$3:A$49,0),MATCH([1]datos!E29,'[1]Carta Psicrométrica'!B$2:AO$2,0))</f>
        <v>18</v>
      </c>
      <c r="H29" s="2">
        <v>35</v>
      </c>
      <c r="I29" s="2">
        <v>24</v>
      </c>
      <c r="J29" s="2">
        <v>1018</v>
      </c>
      <c r="K29" s="2">
        <f>J29*0.75</f>
        <v>763.5</v>
      </c>
      <c r="L29" s="2">
        <v>21</v>
      </c>
      <c r="M29" s="2">
        <v>22</v>
      </c>
      <c r="N29" s="2">
        <v>25</v>
      </c>
      <c r="O29" s="2">
        <v>25</v>
      </c>
      <c r="P29" s="2">
        <v>27</v>
      </c>
      <c r="Q29" s="2">
        <v>104</v>
      </c>
      <c r="R29" s="2">
        <v>100</v>
      </c>
      <c r="S29" s="3">
        <f>IF(AB29=0,Q29-R29,Q29-(R29-AB29))</f>
        <v>4</v>
      </c>
      <c r="T29" s="2">
        <v>35</v>
      </c>
      <c r="U29" s="2">
        <v>19</v>
      </c>
      <c r="V29" s="2">
        <v>1</v>
      </c>
      <c r="W29" s="2" t="str">
        <f>IF(V29=0,"Calma",IF(V29=1,"Ventolina",IF(V29=2,"Brisa Suave",IF(V29=3,"Brisa Leve",IF(V29=4,"Brisa Moderada",IF(V29=5,"Brisa Fresca",IF(V29=6,"Brisa Fuerte",IF(V29=7,"Viento Fuerte",IF(V29=8,"Temporal",IF(V29=9,"Temporal Fuerte",IF(V29=10,"Temporal Violento",IF(V29=11,"Temporal Muy Violento",IF(V29=12,"Huracán","N/A")))))))))))))</f>
        <v>Ventolina</v>
      </c>
      <c r="X29" s="2" t="s">
        <v>4</v>
      </c>
      <c r="Y29" s="2">
        <f>IF(X29="N",0,IF(X29="NNE",22.5,IF(X29="NE",45,IF(X29="ENE",67.5,IF(X29="E",90,IF(X29="ESE",112.5,IF(X29="SE",135.5,IF(X29="SSE",157.5,IF(X29="S",180,IF(X29="SSW",202.5,IF(X29="SW",225,IF(X29="WSW",247.5,IF(X29="W",270,IF(X29="WNW",292.5,IF(X29="NW",315,IF(X29="NNW",337.5,"N/A"))))))))))))))))</f>
        <v>270</v>
      </c>
      <c r="Z29" s="2">
        <v>0</v>
      </c>
      <c r="AA29" s="2">
        <f>AC29*0.03937</f>
        <v>0</v>
      </c>
      <c r="AB29" s="2">
        <f>Z29*25.4</f>
        <v>0</v>
      </c>
      <c r="AC29" s="2">
        <v>0</v>
      </c>
      <c r="AD29" s="2">
        <v>0</v>
      </c>
      <c r="AE29" s="2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7">
        <v>43737</v>
      </c>
      <c r="B30" s="6">
        <v>0.33333333333333298</v>
      </c>
      <c r="C30" s="5">
        <v>0.625</v>
      </c>
      <c r="D30" s="2">
        <v>35</v>
      </c>
      <c r="E30" s="2">
        <v>18</v>
      </c>
      <c r="F30" s="2">
        <v>22</v>
      </c>
      <c r="G30" s="4">
        <f>INDEX('[1]Carta Psicrométrica'!B$3:AO$49,MATCH([1]datos!F30,'[1]Carta Psicrométrica'!A$3:A$49,0),MATCH([1]datos!E30,'[1]Carta Psicrométrica'!B$2:AO$2,0))</f>
        <v>22</v>
      </c>
      <c r="H30" s="2">
        <v>35</v>
      </c>
      <c r="I30" s="2">
        <v>20</v>
      </c>
      <c r="J30" s="2">
        <v>1018</v>
      </c>
      <c r="K30" s="2">
        <f>J30*0.75</f>
        <v>763.5</v>
      </c>
      <c r="L30" s="2">
        <v>21</v>
      </c>
      <c r="M30" s="2">
        <v>21</v>
      </c>
      <c r="N30" s="2">
        <v>24</v>
      </c>
      <c r="O30" s="2">
        <v>25</v>
      </c>
      <c r="P30" s="2">
        <v>27</v>
      </c>
      <c r="Q30" s="2">
        <v>104</v>
      </c>
      <c r="R30" s="2">
        <v>95</v>
      </c>
      <c r="S30" s="3">
        <f>IF(AB30=0,Q30-R30,Q30-(R30-AB30))</f>
        <v>9</v>
      </c>
      <c r="T30" s="2">
        <v>37</v>
      </c>
      <c r="U30" s="2">
        <v>17</v>
      </c>
      <c r="V30" s="2">
        <v>0</v>
      </c>
      <c r="W30" s="2" t="str">
        <f>IF(V30=0,"Calma",IF(V30=1,"Ventolina",IF(V30=2,"Brisa Suave",IF(V30=3,"Brisa Leve",IF(V30=4,"Brisa Moderada",IF(V30=5,"Brisa Fresca",IF(V30=6,"Brisa Fuerte",IF(V30=7,"Viento Fuerte",IF(V30=8,"Temporal",IF(V30=9,"Temporal Fuerte",IF(V30=10,"Temporal Violento",IF(V30=11,"Temporal Muy Violento",IF(V30=12,"Huracán","N/A")))))))))))))</f>
        <v>Calma</v>
      </c>
      <c r="X30" s="2" t="s">
        <v>3</v>
      </c>
      <c r="Y30" s="2">
        <f>IF(X30="N",0,IF(X30="NNE",22.5,IF(X30="NE",45,IF(X30="ENE",67.5,IF(X30="E",90,IF(X30="ESE",112.5,IF(X30="SE",135.5,IF(X30="SSE",157.5,IF(X30="S",180,IF(X30="SSW",202.5,IF(X30="SW",225,IF(X30="WSW",247.5,IF(X30="W",270,IF(X30="WNW",292.5,IF(X30="NW",315,IF(X30="NNW",337.5,"N/A"))))))))))))))))</f>
        <v>247.5</v>
      </c>
      <c r="Z30" s="2">
        <v>0</v>
      </c>
      <c r="AA30" s="2">
        <f>AC30*0.03937</f>
        <v>0</v>
      </c>
      <c r="AB30" s="2">
        <f>Z30*25.4</f>
        <v>0</v>
      </c>
      <c r="AC30" s="2">
        <v>0</v>
      </c>
      <c r="AD30" s="2">
        <v>0</v>
      </c>
      <c r="AE30" s="2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7">
        <v>43738</v>
      </c>
      <c r="B31" s="6">
        <v>0.33333333333333298</v>
      </c>
      <c r="C31" s="5">
        <v>0.625</v>
      </c>
      <c r="D31" s="2">
        <v>24</v>
      </c>
      <c r="E31" s="2">
        <v>21</v>
      </c>
      <c r="F31" s="2">
        <v>24</v>
      </c>
      <c r="G31" s="4">
        <f>INDEX('[1]Carta Psicrométrica'!B$3:AO$49,MATCH([1]datos!F31,'[1]Carta Psicrométrica'!A$3:A$49,0),MATCH([1]datos!E31,'[1]Carta Psicrométrica'!B$2:AO$2,0))</f>
        <v>25</v>
      </c>
      <c r="H31" s="2">
        <v>37</v>
      </c>
      <c r="I31" s="2">
        <v>21</v>
      </c>
      <c r="J31" s="2">
        <v>1019</v>
      </c>
      <c r="K31" s="2">
        <f>J31*0.75</f>
        <v>764.25</v>
      </c>
      <c r="L31" s="2">
        <v>22</v>
      </c>
      <c r="M31" s="2">
        <v>22</v>
      </c>
      <c r="N31" s="2">
        <v>24</v>
      </c>
      <c r="O31" s="2">
        <v>25</v>
      </c>
      <c r="P31" s="2">
        <v>21</v>
      </c>
      <c r="Q31" s="2">
        <v>95</v>
      </c>
      <c r="R31" s="2">
        <v>89</v>
      </c>
      <c r="S31" s="3">
        <f>IF(AB31=0,Q31-R31,Q31-(R31-AB31))</f>
        <v>6</v>
      </c>
      <c r="T31" s="2">
        <v>37</v>
      </c>
      <c r="U31" s="2">
        <v>17</v>
      </c>
      <c r="V31" s="2">
        <v>2</v>
      </c>
      <c r="W31" s="2" t="str">
        <f>IF(V31=0,"Calma",IF(V31=1,"Ventolina",IF(V31=2,"Brisa Suave",IF(V31=3,"Brisa Leve",IF(V31=4,"Brisa Moderada",IF(V31=5,"Brisa Fresca",IF(V31=6,"Brisa Fuerte",IF(V31=7,"Viento Fuerte",IF(V31=8,"Temporal",IF(V31=9,"Temporal Fuerte",IF(V31=10,"Temporal Violento",IF(V31=11,"Temporal Muy Violento",IF(V31=12,"Huracán","N/A")))))))))))))</f>
        <v>Brisa Suave</v>
      </c>
      <c r="X31" s="2" t="s">
        <v>2</v>
      </c>
      <c r="Y31" s="2">
        <f>IF(X31="N",0,IF(X31="NNE",22.5,IF(X31="NE",45,IF(X31="ENE",67.5,IF(X31="E",90,IF(X31="ESE",112.5,IF(X31="SE",135.5,IF(X31="SSE",157.5,IF(X31="S",180,IF(X31="SSW",202.5,IF(X31="SW",225,IF(X31="WSW",247.5,IF(X31="W",270,IF(X31="WNW",292.5,IF(X31="NW",315,IF(X31="NNW",337.5,"N/A"))))))))))))))))</f>
        <v>292.5</v>
      </c>
      <c r="Z31" s="2">
        <v>0</v>
      </c>
      <c r="AA31" s="2" t="e">
        <f>AC31*0.03937</f>
        <v>#VALUE!</v>
      </c>
      <c r="AB31" s="2">
        <f>Z31*25.4</f>
        <v>0</v>
      </c>
      <c r="AC31" s="2" t="s">
        <v>1</v>
      </c>
      <c r="AD31" s="2">
        <v>3</v>
      </c>
      <c r="AE31" s="2" t="s">
        <v>0</v>
      </c>
      <c r="AF31" s="1"/>
      <c r="AG31" s="1"/>
      <c r="AH31" s="1"/>
      <c r="AI31" s="1"/>
      <c r="AJ31" s="1"/>
      <c r="AK31" s="1"/>
      <c r="AL31" s="1"/>
      <c r="AM31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2019-10-01T17:15:45Z</dcterms:created>
  <dcterms:modified xsi:type="dcterms:W3CDTF">2019-10-01T17:16:12Z</dcterms:modified>
</cp:coreProperties>
</file>