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S\PECC Chih\"/>
    </mc:Choice>
  </mc:AlternateContent>
  <xr:revisionPtr revIDLastSave="0" documentId="13_ncr:1_{6F015DCD-C354-450C-8637-E72EBF0C174F}" xr6:coauthVersionLast="36" xr6:coauthVersionMax="36" xr10:uidLastSave="{00000000-0000-0000-0000-000000000000}"/>
  <bookViews>
    <workbookView xWindow="0" yWindow="0" windowWidth="16392" windowHeight="5232" activeTab="1" xr2:uid="{FB99715F-F88E-4FC8-A763-F321BBBE8FA5}"/>
  </bookViews>
  <sheets>
    <sheet name="Poblacion Chih" sheetId="1" r:id="rId1"/>
    <sheet name="Producto interno bruto" sheetId="2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1" i="2" l="1"/>
  <c r="G82" i="2"/>
  <c r="G83" i="2"/>
  <c r="G84" i="2"/>
  <c r="G85" i="2"/>
  <c r="G86" i="2"/>
  <c r="G87" i="2"/>
  <c r="G88" i="2"/>
  <c r="G80" i="2"/>
  <c r="F50" i="1" a="1"/>
  <c r="F50" i="1" s="1"/>
  <c r="P47" i="2"/>
  <c r="Q47" i="2"/>
  <c r="R47" i="2"/>
  <c r="S47" i="2"/>
  <c r="O47" i="2"/>
  <c r="N45" i="1"/>
  <c r="M45" i="1"/>
  <c r="L45" i="1"/>
  <c r="K45" i="1"/>
  <c r="J45" i="1"/>
  <c r="I45" i="1"/>
  <c r="H45" i="1"/>
  <c r="G45" i="1"/>
  <c r="F45" i="1"/>
  <c r="F55" i="1" l="1"/>
  <c r="F56" i="1"/>
  <c r="F54" i="1"/>
  <c r="F58" i="1"/>
  <c r="F57" i="1"/>
  <c r="F53" i="1"/>
  <c r="F52" i="1"/>
  <c r="F5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D29" i="1"/>
  <c r="D24" i="1"/>
  <c r="D19" i="1"/>
  <c r="D14" i="1"/>
  <c r="D9" i="1"/>
  <c r="D4" i="1"/>
  <c r="E10" i="1"/>
  <c r="E11" i="1"/>
  <c r="E9" i="1"/>
  <c r="S74" i="2"/>
  <c r="R74" i="2"/>
  <c r="Q74" i="2"/>
  <c r="P74" i="2"/>
  <c r="O74" i="2"/>
  <c r="E88" i="2" s="1"/>
  <c r="N74" i="2"/>
  <c r="M74" i="2"/>
  <c r="L74" i="2"/>
  <c r="K74" i="2"/>
  <c r="J74" i="2"/>
  <c r="I74" i="2"/>
  <c r="H74" i="2"/>
  <c r="G74" i="2"/>
  <c r="F74" i="2"/>
  <c r="E74" i="2"/>
  <c r="F63" i="2" l="1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E63" i="2"/>
  <c r="F39" i="2"/>
  <c r="G39" i="2"/>
  <c r="H39" i="2"/>
  <c r="I39" i="2"/>
  <c r="J39" i="2"/>
  <c r="K39" i="2"/>
  <c r="L39" i="2"/>
  <c r="M39" i="2"/>
  <c r="N39" i="2"/>
  <c r="O39" i="2"/>
  <c r="E84" i="2" s="1"/>
  <c r="P39" i="2"/>
  <c r="Q39" i="2"/>
  <c r="R39" i="2"/>
  <c r="S39" i="2"/>
  <c r="E39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E33" i="2"/>
  <c r="E25" i="2"/>
  <c r="E27" i="2" s="1"/>
  <c r="F25" i="2"/>
  <c r="F27" i="2" s="1"/>
  <c r="G25" i="2"/>
  <c r="G27" i="2" s="1"/>
  <c r="H25" i="2"/>
  <c r="H27" i="2" s="1"/>
  <c r="I25" i="2"/>
  <c r="I27" i="2" s="1"/>
  <c r="J25" i="2"/>
  <c r="J27" i="2" s="1"/>
  <c r="K25" i="2"/>
  <c r="K27" i="2" s="1"/>
  <c r="L25" i="2"/>
  <c r="L27" i="2" s="1"/>
  <c r="M25" i="2"/>
  <c r="M27" i="2" s="1"/>
  <c r="N25" i="2"/>
  <c r="N27" i="2" s="1"/>
  <c r="O25" i="2"/>
  <c r="O27" i="2" s="1"/>
  <c r="P25" i="2"/>
  <c r="P27" i="2" s="1"/>
  <c r="Q25" i="2"/>
  <c r="Q27" i="2" s="1"/>
  <c r="R25" i="2"/>
  <c r="R27" i="2" s="1"/>
  <c r="S25" i="2"/>
  <c r="S27" i="2" s="1"/>
  <c r="E80" i="2" l="1"/>
  <c r="E83" i="2"/>
  <c r="E82" i="2"/>
  <c r="E81" i="2"/>
  <c r="E86" i="2"/>
</calcChain>
</file>

<file path=xl/sharedStrings.xml><?xml version="1.0" encoding="utf-8"?>
<sst xmlns="http://schemas.openxmlformats.org/spreadsheetml/2006/main" count="249" uniqueCount="81">
  <si>
    <t>Año</t>
  </si>
  <si>
    <t>Fuente</t>
  </si>
  <si>
    <t>Entidad Federativa</t>
  </si>
  <si>
    <t xml:space="preserve">Chihuahua </t>
  </si>
  <si>
    <t>Generacion Electrica</t>
  </si>
  <si>
    <t>Agropecuario</t>
  </si>
  <si>
    <t>Manufactura</t>
  </si>
  <si>
    <t>Comercio mayor</t>
  </si>
  <si>
    <t>Comercio menor</t>
  </si>
  <si>
    <t>Transporte</t>
  </si>
  <si>
    <t>Medios Masivos</t>
  </si>
  <si>
    <t>Serv Financieros</t>
  </si>
  <si>
    <t>Serv Inmob</t>
  </si>
  <si>
    <t>Serv Prof</t>
  </si>
  <si>
    <t>Coorporativos</t>
  </si>
  <si>
    <t>Serv. Educativos</t>
  </si>
  <si>
    <t>Serv. Salud</t>
  </si>
  <si>
    <t>Serv. Esparcimiento</t>
  </si>
  <si>
    <t>Serv. Alojamiento</t>
  </si>
  <si>
    <t>Otros Serv</t>
  </si>
  <si>
    <t>Actividades Legislativas</t>
  </si>
  <si>
    <t>Mineria</t>
  </si>
  <si>
    <t>Construccion</t>
  </si>
  <si>
    <t>Suma de los sectores</t>
  </si>
  <si>
    <t>Total</t>
  </si>
  <si>
    <t>INSTITUTO DE INFORMACION ESTADISTICA Y GEOGRAFICA</t>
  </si>
  <si>
    <t>https://www.iieg.gob.mx/general.php?id=2&amp;idg=184</t>
  </si>
  <si>
    <t>Sector</t>
  </si>
  <si>
    <t>1A1a</t>
  </si>
  <si>
    <t>3A1a y 3A2a</t>
  </si>
  <si>
    <t>1A2</t>
  </si>
  <si>
    <t>1A3b</t>
  </si>
  <si>
    <t>1A4a</t>
  </si>
  <si>
    <t>1A1a Actividad principal producción de electricidad</t>
  </si>
  <si>
    <t>1A2 Industrias manufactura y de la construcción</t>
  </si>
  <si>
    <t>1A3b Autotransporte Gasolina</t>
  </si>
  <si>
    <t>1A3b Autotransporte Diésel</t>
  </si>
  <si>
    <t>1A4a y 1A4b Residencial/Comercial/institucional</t>
  </si>
  <si>
    <t>3A1a Fermentación entérica - Bovinos</t>
  </si>
  <si>
    <t>3A2a Gestión del estiércol - Bovinos</t>
  </si>
  <si>
    <t>2A1 Producción de cemento</t>
  </si>
  <si>
    <r>
      <t>Factor de correlación (R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</si>
  <si>
    <t>Fuente / subfuente de emisión</t>
  </si>
  <si>
    <t>Generación Eléctrica</t>
  </si>
  <si>
    <t>Serv. Financieros</t>
  </si>
  <si>
    <t>Serv. Inmobiliarios</t>
  </si>
  <si>
    <t>Serv. Profesionales</t>
  </si>
  <si>
    <t>Otros Servicios</t>
  </si>
  <si>
    <t>2A1</t>
  </si>
  <si>
    <t>PIB</t>
  </si>
  <si>
    <t>Parametro</t>
  </si>
  <si>
    <t>AÑO</t>
  </si>
  <si>
    <t>Estimación de la población económicamente activa [2]</t>
  </si>
  <si>
    <t xml:space="preserve">[2] Estimada con la función: Poblacion = -2.39759286E+02(año)^2 + 9.91164341E+05(año) - 1.02210650E+09 que se obtuvo de ajustar datos de [3].
</t>
  </si>
  <si>
    <t xml:space="preserve">Fuentes: </t>
  </si>
  <si>
    <t>[1] Consejo Nacional de Población. Indicadores Demográficos 1950 - 2015. Columna POM_MIT_AÑO. http://www.conapo.gob.mx/work/models/CONAPO/Datos_Abiertos/Proyecciones2018/ind_dem_proyecciones.csv consultado el 1/02/2019.</t>
  </si>
  <si>
    <t>Población a mitad del año en Chihuahua [1]</t>
  </si>
  <si>
    <t>Proyección de la población económicamente activa [3]</t>
  </si>
  <si>
    <t>[3] Consejo Nacional de Población. Proyecciones de la población económicamente activa de México y de las entidades federativas, 2005 - 2050. 15/01/2008</t>
  </si>
  <si>
    <t>Datos poblacionales</t>
  </si>
  <si>
    <t>[4] Inventario estatal de emisiones de Chihuahua desarrollado en este trabajo.</t>
  </si>
  <si>
    <t>Los sectores económicos se agrupan para correlacionar sector económico con fuentes de emisión</t>
  </si>
  <si>
    <t>Estadísticas</t>
  </si>
  <si>
    <t>(Millones de Pesos a Precios de 2013)</t>
  </si>
  <si>
    <r>
      <t>Emisiones (Gg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e)</t>
    </r>
  </si>
  <si>
    <r>
      <t>Emisiones [4] (Gg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</si>
  <si>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Producto interno bruto, comparativo por entidad federativa, 2003-2017, IIEG</t>
  </si>
  <si>
    <t>Fuente: elaboración propia con datos de: Instituto de información estadística y geográfica. Producto interno bruto, comparativo por entidad federativa, 2003-2017, IIEG. https://www.iieg.gob.mx/general.php?id=2&amp;idg=184 consultado el 1/2/2019. Consejo Nacional de Población. Indicadores Demográficos 1950 - 2015. Columna POM_MIT_AÑO http://www.conapo.gob.mx/work/models/CONAPO/Datos_Abiertos/Proyecciones2018/ind_dem_proyecciones.csv consultado el 1/02/2019. Consejo Nacional de Población. Proyecciones de la población económicamente activa de México y de las entidades federativas, 2005 - 2050. 15/01/2008. Inventario estatal de emisiones de Chihuahua desarrollado en este trabajo.</t>
  </si>
  <si>
    <t>1A1a Actividad principal producción de electricidad y calor</t>
  </si>
  <si>
    <t>1A3b Autotransporte</t>
  </si>
  <si>
    <t>3A2a Bovinos</t>
  </si>
  <si>
    <t>3A1a Bovino</t>
  </si>
  <si>
    <t>3C4 Emisiones directas de los N2O de los suelos gestionados</t>
  </si>
  <si>
    <t>4D1 Tratamiento y eliminación de aguas residuales domésticas</t>
  </si>
  <si>
    <t>1A4a y 1A4b Residencial/ Comercial /Institucional</t>
  </si>
  <si>
    <t>Coeficientes de correlación</t>
  </si>
  <si>
    <t>Población económicamente activa</t>
  </si>
  <si>
    <t>1A3b Autotransporte total</t>
  </si>
  <si>
    <t>Con el producto interno bruto de Chihuahua por sector</t>
  </si>
  <si>
    <t>Con la población económicamente activa del estado de Chihuahua</t>
  </si>
  <si>
    <t>Factor de correlación con la población económicamente activa del estado de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</si>
</sst>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Times New Roman"/>
      <family val="1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3">
    <xf numFmtId="0" fontId="0" fillId="0" borderId="0" xfId="0"/>
    <xf numFmtId="9" fontId="0" fillId="0" borderId="0" xfId="0" applyNumberFormat="1"/>
    <xf numFmtId="10" fontId="0" fillId="0" borderId="0" xfId="0" applyNumberFormat="1"/>
    <xf numFmtId="164" fontId="0" fillId="0" borderId="0" xfId="1" applyNumberFormat="1" applyFont="1"/>
    <xf numFmtId="3" fontId="0" fillId="0" borderId="0" xfId="0" applyNumberFormat="1"/>
    <xf numFmtId="0" fontId="0" fillId="0" borderId="0" xfId="0" applyBorder="1"/>
    <xf numFmtId="0" fontId="6" fillId="0" borderId="0" xfId="5" applyFont="1" applyFill="1" applyBorder="1" applyAlignment="1">
      <alignment horizontal="center" vertical="center"/>
    </xf>
    <xf numFmtId="3" fontId="5" fillId="0" borderId="0" xfId="5" applyNumberFormat="1" applyFont="1" applyFill="1" applyBorder="1"/>
    <xf numFmtId="9" fontId="5" fillId="0" borderId="0" xfId="9" applyFont="1" applyFill="1" applyBorder="1"/>
    <xf numFmtId="0" fontId="5" fillId="0" borderId="0" xfId="9" applyNumberFormat="1" applyFont="1" applyFill="1" applyBorder="1"/>
    <xf numFmtId="165" fontId="5" fillId="0" borderId="0" xfId="9" applyNumberFormat="1" applyFont="1" applyFill="1" applyBorder="1"/>
    <xf numFmtId="0" fontId="0" fillId="0" borderId="0" xfId="0" applyFill="1" applyBorder="1"/>
    <xf numFmtId="0" fontId="0" fillId="0" borderId="0" xfId="0" applyAlignment="1"/>
    <xf numFmtId="4" fontId="2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0" xfId="0" applyFont="1" applyFill="1"/>
    <xf numFmtId="0" fontId="7" fillId="0" borderId="0" xfId="0" applyFont="1" applyFill="1" applyBorder="1" applyAlignment="1">
      <alignment vertical="center"/>
    </xf>
    <xf numFmtId="3" fontId="9" fillId="0" borderId="0" xfId="5" applyNumberFormat="1" applyFont="1" applyFill="1" applyBorder="1" applyAlignment="1">
      <alignment vertical="center"/>
    </xf>
    <xf numFmtId="3" fontId="9" fillId="0" borderId="0" xfId="9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" fontId="9" fillId="0" borderId="1" xfId="9" applyNumberFormat="1" applyFont="1" applyFill="1" applyBorder="1" applyAlignment="1">
      <alignment vertical="center"/>
    </xf>
    <xf numFmtId="3" fontId="9" fillId="0" borderId="1" xfId="5" applyNumberFormat="1" applyFont="1" applyFill="1" applyBorder="1" applyAlignment="1">
      <alignment vertical="center"/>
    </xf>
    <xf numFmtId="0" fontId="7" fillId="0" borderId="0" xfId="0" applyFont="1" applyFill="1" applyBorder="1"/>
    <xf numFmtId="3" fontId="9" fillId="0" borderId="0" xfId="5" applyNumberFormat="1" applyFont="1" applyFill="1" applyBorder="1"/>
    <xf numFmtId="10" fontId="7" fillId="0" borderId="0" xfId="2" applyNumberFormat="1" applyFont="1"/>
    <xf numFmtId="0" fontId="9" fillId="0" borderId="0" xfId="5" applyFont="1" applyFill="1" applyBorder="1"/>
    <xf numFmtId="3" fontId="9" fillId="0" borderId="0" xfId="9" applyNumberFormat="1" applyFont="1" applyFill="1" applyBorder="1"/>
    <xf numFmtId="0" fontId="7" fillId="0" borderId="0" xfId="0" applyFont="1" applyBorder="1"/>
    <xf numFmtId="0" fontId="0" fillId="5" borderId="0" xfId="0" applyFill="1"/>
    <xf numFmtId="3" fontId="0" fillId="0" borderId="0" xfId="0" applyNumberFormat="1" applyAlignment="1">
      <alignment wrapText="1"/>
    </xf>
    <xf numFmtId="0" fontId="0" fillId="0" borderId="0" xfId="0" applyFill="1"/>
    <xf numFmtId="0" fontId="0" fillId="0" borderId="0" xfId="0" applyFill="1" applyAlignment="1"/>
    <xf numFmtId="165" fontId="0" fillId="0" borderId="0" xfId="2" applyNumberFormat="1" applyFont="1" applyFill="1" applyAlignment="1"/>
    <xf numFmtId="3" fontId="0" fillId="5" borderId="0" xfId="0" applyNumberFormat="1" applyFill="1"/>
    <xf numFmtId="0" fontId="0" fillId="0" borderId="0" xfId="0" applyAlignment="1">
      <alignment horizontal="center" vertical="top" wrapText="1"/>
    </xf>
    <xf numFmtId="3" fontId="0" fillId="0" borderId="0" xfId="0" applyNumberFormat="1" applyFill="1" applyAlignment="1">
      <alignment horizontal="right"/>
    </xf>
    <xf numFmtId="0" fontId="10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/>
    </xf>
    <xf numFmtId="0" fontId="13" fillId="0" borderId="0" xfId="7" applyFont="1" applyFill="1" applyBorder="1" applyAlignment="1">
      <alignment vertical="center"/>
    </xf>
    <xf numFmtId="0" fontId="13" fillId="0" borderId="0" xfId="7" applyFont="1" applyFill="1" applyBorder="1" applyAlignment="1">
      <alignment vertical="center" wrapText="1"/>
    </xf>
    <xf numFmtId="10" fontId="7" fillId="0" borderId="0" xfId="0" applyNumberFormat="1" applyFont="1" applyFill="1"/>
    <xf numFmtId="0" fontId="7" fillId="0" borderId="0" xfId="0" applyFont="1" applyFill="1"/>
    <xf numFmtId="3" fontId="5" fillId="0" borderId="0" xfId="0" applyNumberFormat="1" applyFont="1" applyFill="1" applyBorder="1" applyAlignment="1">
      <alignment horizontal="right" indent="2"/>
    </xf>
    <xf numFmtId="0" fontId="5" fillId="4" borderId="2" xfId="0" applyFont="1" applyFill="1" applyBorder="1" applyAlignment="1" applyProtection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166" fontId="0" fillId="0" borderId="0" xfId="0" applyNumberFormat="1"/>
    <xf numFmtId="0" fontId="5" fillId="4" borderId="7" xfId="0" applyFont="1" applyFill="1" applyBorder="1" applyAlignment="1" applyProtection="1">
      <alignment vertical="center"/>
    </xf>
    <xf numFmtId="0" fontId="5" fillId="4" borderId="5" xfId="0" applyFont="1" applyFill="1" applyBorder="1" applyAlignment="1" applyProtection="1">
      <alignment vertical="center"/>
    </xf>
    <xf numFmtId="0" fontId="5" fillId="4" borderId="6" xfId="0" applyFont="1" applyFill="1" applyBorder="1" applyAlignment="1" applyProtection="1">
      <alignment horizontal="left"/>
    </xf>
    <xf numFmtId="0" fontId="8" fillId="4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4" borderId="7" xfId="0" applyFont="1" applyFill="1" applyBorder="1" applyAlignment="1"/>
    <xf numFmtId="0" fontId="8" fillId="4" borderId="5" xfId="0" applyFont="1" applyFill="1" applyBorder="1" applyAlignment="1"/>
    <xf numFmtId="0" fontId="5" fillId="4" borderId="8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vertical="center"/>
    </xf>
    <xf numFmtId="0" fontId="5" fillId="4" borderId="9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vertical="center"/>
    </xf>
    <xf numFmtId="0" fontId="5" fillId="4" borderId="11" xfId="0" applyFont="1" applyFill="1" applyBorder="1" applyAlignment="1" applyProtection="1">
      <alignment vertical="center"/>
    </xf>
    <xf numFmtId="0" fontId="16" fillId="4" borderId="10" xfId="0" applyFont="1" applyFill="1" applyBorder="1" applyAlignment="1" applyProtection="1">
      <alignment horizontal="left" vertical="top"/>
    </xf>
    <xf numFmtId="0" fontId="0" fillId="4" borderId="8" xfId="0" applyFill="1" applyBorder="1"/>
    <xf numFmtId="0" fontId="0" fillId="4" borderId="5" xfId="0" applyFill="1" applyBorder="1"/>
    <xf numFmtId="0" fontId="16" fillId="4" borderId="6" xfId="0" applyFont="1" applyFill="1" applyBorder="1" applyAlignment="1" applyProtection="1">
      <alignment horizontal="left" vertical="top"/>
    </xf>
    <xf numFmtId="0" fontId="0" fillId="4" borderId="2" xfId="0" applyFill="1" applyBorder="1" applyAlignment="1">
      <alignment horizontal="left" vertical="top" wrapText="1"/>
    </xf>
    <xf numFmtId="0" fontId="0" fillId="4" borderId="2" xfId="0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5" fillId="4" borderId="5" xfId="0" applyNumberFormat="1" applyFont="1" applyFill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0" fontId="9" fillId="4" borderId="5" xfId="0" applyFont="1" applyFill="1" applyBorder="1" applyAlignment="1" applyProtection="1">
      <alignment horizontal="center"/>
    </xf>
    <xf numFmtId="0" fontId="9" fillId="4" borderId="2" xfId="0" applyFont="1" applyFill="1" applyBorder="1" applyAlignment="1" applyProtection="1">
      <alignment horizontal="center"/>
    </xf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4" borderId="0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</cellXfs>
  <cellStyles count="14">
    <cellStyle name="Comma" xfId="1" builtinId="3"/>
    <cellStyle name="Hipervínculo 2" xfId="4" xr:uid="{00000000-0005-0000-0000-00002F000000}"/>
    <cellStyle name="Normal" xfId="0" builtinId="0"/>
    <cellStyle name="Normal 2" xfId="5" xr:uid="{00000000-0005-0000-0000-000032000000}"/>
    <cellStyle name="Normal 2 2" xfId="6" xr:uid="{00000000-0005-0000-0000-000033000000}"/>
    <cellStyle name="Normal 2 2 2" xfId="7" xr:uid="{00000000-0005-0000-0000-000034000000}"/>
    <cellStyle name="Normal 3" xfId="8" xr:uid="{00000000-0005-0000-0000-000035000000}"/>
    <cellStyle name="Normal 4" xfId="3" xr:uid="{00000000-0005-0000-0000-000031000000}"/>
    <cellStyle name="Percent" xfId="2" builtinId="5"/>
    <cellStyle name="Percent 2" xfId="9" xr:uid="{00000000-0005-0000-0000-000036000000}"/>
    <cellStyle name="Porcentaje 2" xfId="10" xr:uid="{00000000-0005-0000-0000-000037000000}"/>
    <cellStyle name="Porcentaje 2 2" xfId="11" xr:uid="{00000000-0005-0000-0000-000038000000}"/>
    <cellStyle name="Porcentual 2" xfId="12" xr:uid="{00000000-0005-0000-0000-000039000000}"/>
    <cellStyle name="Porcentual 2 2" xfId="13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bruto'!$B$34</c:f>
              <c:strCache>
                <c:ptCount val="1"/>
                <c:pt idx="0">
                  <c:v>1A1a Actividad principal producción de electricidad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7240813648293965E-2"/>
                  <c:y val="7.51231335343606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bruto'!$O$33:$S$33</c:f>
              <c:numCache>
                <c:formatCode>#,##0</c:formatCode>
                <c:ptCount val="5"/>
                <c:pt idx="0">
                  <c:v>11566.419</c:v>
                </c:pt>
                <c:pt idx="1">
                  <c:v>12540.669</c:v>
                </c:pt>
                <c:pt idx="2">
                  <c:v>12492.483</c:v>
                </c:pt>
                <c:pt idx="3">
                  <c:v>12732.82</c:v>
                </c:pt>
                <c:pt idx="4">
                  <c:v>12145.138000000001</c:v>
                </c:pt>
              </c:numCache>
            </c:numRef>
          </c:xVal>
          <c:yVal>
            <c:numRef>
              <c:f>'Producto interno bruto'!$O$34:$S$34</c:f>
              <c:numCache>
                <c:formatCode>General</c:formatCode>
                <c:ptCount val="5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46-49CD-B54D-8332E173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Producto interno bruto (millones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bruto'!$B$40</c:f>
              <c:strCache>
                <c:ptCount val="1"/>
                <c:pt idx="0">
                  <c:v>1A2 Industrias manufactura y de la construcción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4.830336832895888E-2"/>
                  <c:y val="0.168945756780402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es-MX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bruto'!$O$39:$S$39</c:f>
              <c:numCache>
                <c:formatCode>#,##0</c:formatCode>
                <c:ptCount val="5"/>
                <c:pt idx="0">
                  <c:v>158924.549</c:v>
                </c:pt>
                <c:pt idx="1">
                  <c:v>164028.318</c:v>
                </c:pt>
                <c:pt idx="2">
                  <c:v>178050.37899999999</c:v>
                </c:pt>
                <c:pt idx="3">
                  <c:v>191437.821</c:v>
                </c:pt>
                <c:pt idx="4">
                  <c:v>192425.95199999999</c:v>
                </c:pt>
              </c:numCache>
            </c:numRef>
          </c:xVal>
          <c:yVal>
            <c:numRef>
              <c:f>'Producto interno bruto'!$O$40:$S$40</c:f>
              <c:numCache>
                <c:formatCode>General</c:formatCode>
                <c:ptCount val="5"/>
                <c:pt idx="0">
                  <c:v>1830.1041703016547</c:v>
                </c:pt>
                <c:pt idx="1">
                  <c:v>1814.4799327099774</c:v>
                </c:pt>
                <c:pt idx="2">
                  <c:v>1435.0260239346042</c:v>
                </c:pt>
                <c:pt idx="3">
                  <c:v>1993.2791637428973</c:v>
                </c:pt>
                <c:pt idx="4">
                  <c:v>2147.0392392463536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E2-4C80-A4EC-9B3CD96CE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Producto interno bruto (</a:t>
                </a:r>
                <a:r>
                  <a:rPr lang="en-US" sz="1000" b="0" i="0" u="none" strike="noStrike" baseline="0">
                    <a:effectLst/>
                  </a:rPr>
                  <a:t>millones</a:t>
                </a:r>
                <a:r>
                  <a:rPr lang="es-MX"/>
                  <a:t>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MX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MX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bruto'!$B$45</c:f>
              <c:strCache>
                <c:ptCount val="1"/>
                <c:pt idx="0">
                  <c:v>1A3b Autotransporte Gasolina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003937007874E-2"/>
                  <c:y val="7.88277791329530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bruto'!$O$44:$S$44</c:f>
              <c:numCache>
                <c:formatCode>#,##0</c:formatCode>
                <c:ptCount val="5"/>
                <c:pt idx="0">
                  <c:v>19990.86</c:v>
                </c:pt>
                <c:pt idx="1">
                  <c:v>21106.706999999999</c:v>
                </c:pt>
                <c:pt idx="2">
                  <c:v>23126.3</c:v>
                </c:pt>
                <c:pt idx="3">
                  <c:v>25384.329000000002</c:v>
                </c:pt>
                <c:pt idx="4">
                  <c:v>27511.870999999999</c:v>
                </c:pt>
              </c:numCache>
            </c:numRef>
          </c:xVal>
          <c:yVal>
            <c:numRef>
              <c:f>'Producto interno bruto'!$O$45:$S$45</c:f>
              <c:numCache>
                <c:formatCode>General</c:formatCode>
                <c:ptCount val="5"/>
                <c:pt idx="0">
                  <c:v>4428.2485837602771</c:v>
                </c:pt>
                <c:pt idx="1">
                  <c:v>4426.1881413603478</c:v>
                </c:pt>
                <c:pt idx="2">
                  <c:v>4702.7343567431953</c:v>
                </c:pt>
                <c:pt idx="3">
                  <c:v>4880.5850508820913</c:v>
                </c:pt>
                <c:pt idx="4">
                  <c:v>4796.2998002800459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BB-4A92-9CA4-5D58E9C5C37B}"/>
            </c:ext>
          </c:extLst>
        </c:ser>
        <c:ser>
          <c:idx val="1"/>
          <c:order val="1"/>
          <c:tx>
            <c:strRef>
              <c:f>'Producto interno bruto'!$B$46</c:f>
              <c:strCache>
                <c:ptCount val="1"/>
                <c:pt idx="0">
                  <c:v>1A3b Autotransporte Diésel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4.6625546806649168E-2"/>
                  <c:y val="7.864924199567151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bruto'!$O$44:$S$44</c:f>
              <c:numCache>
                <c:formatCode>#,##0</c:formatCode>
                <c:ptCount val="5"/>
                <c:pt idx="0">
                  <c:v>19990.86</c:v>
                </c:pt>
                <c:pt idx="1">
                  <c:v>21106.706999999999</c:v>
                </c:pt>
                <c:pt idx="2">
                  <c:v>23126.3</c:v>
                </c:pt>
                <c:pt idx="3">
                  <c:v>25384.329000000002</c:v>
                </c:pt>
                <c:pt idx="4">
                  <c:v>27511.870999999999</c:v>
                </c:pt>
              </c:numCache>
            </c:numRef>
          </c:xVal>
          <c:yVal>
            <c:numRef>
              <c:f>'Producto interno bruto'!$O$46:$S$46</c:f>
              <c:numCache>
                <c:formatCode>General</c:formatCode>
                <c:ptCount val="5"/>
                <c:pt idx="0">
                  <c:v>2001.128673081837</c:v>
                </c:pt>
                <c:pt idx="1">
                  <c:v>1938.7217684055031</c:v>
                </c:pt>
                <c:pt idx="2">
                  <c:v>2121.7644851770674</c:v>
                </c:pt>
                <c:pt idx="3">
                  <c:v>2104.9169179122446</c:v>
                </c:pt>
                <c:pt idx="4">
                  <c:v>2066.5107367973178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BB-4A92-9CA4-5D58E9C5C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Producto interno bruto (</a:t>
                </a:r>
                <a:r>
                  <a:rPr lang="en-US" sz="1000" b="0" i="0" u="none" strike="noStrike" baseline="0">
                    <a:effectLst/>
                  </a:rPr>
                  <a:t>millones</a:t>
                </a:r>
                <a:r>
                  <a:rPr lang="es-MX"/>
                  <a:t>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bruto'!$B$64</c:f>
              <c:strCache>
                <c:ptCount val="1"/>
                <c:pt idx="0">
                  <c:v>1A4a y 1A4b Residencial/Comercial/institucional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945275590551181E-2"/>
                  <c:y val="5.321911800578169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bruto'!$O$63:$S$63</c:f>
              <c:numCache>
                <c:formatCode>#,##0</c:formatCode>
                <c:ptCount val="5"/>
                <c:pt idx="0">
                  <c:v>232108.24499999997</c:v>
                </c:pt>
                <c:pt idx="1">
                  <c:v>234893.95499999999</c:v>
                </c:pt>
                <c:pt idx="2">
                  <c:v>246852.31999999995</c:v>
                </c:pt>
                <c:pt idx="3">
                  <c:v>255990.51900000003</c:v>
                </c:pt>
                <c:pt idx="4">
                  <c:v>262566.10099999997</c:v>
                </c:pt>
              </c:numCache>
            </c:numRef>
          </c:xVal>
          <c:yVal>
            <c:numRef>
              <c:f>'Producto interno bruto'!$O$64:$S$64</c:f>
              <c:numCache>
                <c:formatCode>General</c:formatCode>
                <c:ptCount val="5"/>
                <c:pt idx="0">
                  <c:v>1567.6103073821278</c:v>
                </c:pt>
                <c:pt idx="1">
                  <c:v>1393.8938718271511</c:v>
                </c:pt>
                <c:pt idx="2">
                  <c:v>1518.8761076499006</c:v>
                </c:pt>
                <c:pt idx="3">
                  <c:v>1506.3823539588132</c:v>
                </c:pt>
                <c:pt idx="4">
                  <c:v>1476.0839361568537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73-4B64-9C50-D1DC87D1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Producto interno bruto (</a:t>
                </a:r>
                <a:r>
                  <a:rPr lang="en-US" sz="1000" b="0" i="0" u="none" strike="noStrike" baseline="0">
                    <a:effectLst/>
                  </a:rPr>
                  <a:t>millones</a:t>
                </a:r>
                <a:r>
                  <a:rPr lang="es-MX"/>
                  <a:t>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bruto'!$B$69</c:f>
              <c:strCache>
                <c:ptCount val="1"/>
                <c:pt idx="0">
                  <c:v>3A1a Fermentación entérica - Bovinos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797047244094488E-2"/>
                  <c:y val="7.2843685787141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bruto'!$O$68:$S$68</c:f>
              <c:numCache>
                <c:formatCode>#,##0</c:formatCode>
                <c:ptCount val="5"/>
                <c:pt idx="0">
                  <c:v>29128.57</c:v>
                </c:pt>
                <c:pt idx="1">
                  <c:v>31040.145</c:v>
                </c:pt>
                <c:pt idx="2">
                  <c:v>32716.991999999998</c:v>
                </c:pt>
                <c:pt idx="3">
                  <c:v>30166.775000000001</c:v>
                </c:pt>
                <c:pt idx="4">
                  <c:v>33306.023000000001</c:v>
                </c:pt>
              </c:numCache>
            </c:numRef>
          </c:xVal>
          <c:yVal>
            <c:numRef>
              <c:f>'Producto interno bruto'!$O$69:$S$69</c:f>
              <c:numCache>
                <c:formatCode>General</c:formatCode>
                <c:ptCount val="5"/>
                <c:pt idx="0">
                  <c:v>3237.0198383011998</c:v>
                </c:pt>
                <c:pt idx="1">
                  <c:v>3315.9102162787999</c:v>
                </c:pt>
                <c:pt idx="2">
                  <c:v>3479.1418364527999</c:v>
                </c:pt>
                <c:pt idx="3">
                  <c:v>3860.5180900104001</c:v>
                </c:pt>
                <c:pt idx="4">
                  <c:v>3960.1264578540004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C9-4EDF-8858-3068A6295F8D}"/>
            </c:ext>
          </c:extLst>
        </c:ser>
        <c:ser>
          <c:idx val="1"/>
          <c:order val="1"/>
          <c:tx>
            <c:strRef>
              <c:f>'Producto interno bruto'!$B$70</c:f>
              <c:strCache>
                <c:ptCount val="1"/>
                <c:pt idx="0">
                  <c:v>3A2a Gestión del estiércol - Bovinos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8.5936132983377076E-4"/>
                  <c:y val="-5.32229181623878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bruto'!$O$68:$S$68</c:f>
              <c:numCache>
                <c:formatCode>#,##0</c:formatCode>
                <c:ptCount val="5"/>
                <c:pt idx="0">
                  <c:v>29128.57</c:v>
                </c:pt>
                <c:pt idx="1">
                  <c:v>31040.145</c:v>
                </c:pt>
                <c:pt idx="2">
                  <c:v>32716.991999999998</c:v>
                </c:pt>
                <c:pt idx="3">
                  <c:v>30166.775000000001</c:v>
                </c:pt>
                <c:pt idx="4">
                  <c:v>33306.023000000001</c:v>
                </c:pt>
              </c:numCache>
            </c:numRef>
          </c:xVal>
          <c:yVal>
            <c:numRef>
              <c:f>'Producto interno bruto'!$O$70:$S$70</c:f>
              <c:numCache>
                <c:formatCode>General</c:formatCode>
                <c:ptCount val="5"/>
                <c:pt idx="0">
                  <c:v>3600.3411524080839</c:v>
                </c:pt>
                <c:pt idx="1">
                  <c:v>3684.2695272366668</c:v>
                </c:pt>
                <c:pt idx="2">
                  <c:v>3817.6399996797709</c:v>
                </c:pt>
                <c:pt idx="3">
                  <c:v>4423.6938958774172</c:v>
                </c:pt>
                <c:pt idx="4">
                  <c:v>4605.358367948681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3C9-4EDF-8858-3068A629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Producto interno bruto (</a:t>
                </a:r>
                <a:r>
                  <a:rPr lang="en-US" sz="1000" b="0" i="0" u="none" strike="noStrike" baseline="0">
                    <a:effectLst/>
                  </a:rPr>
                  <a:t>millones</a:t>
                </a:r>
                <a:r>
                  <a:rPr lang="es-MX"/>
                  <a:t>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'Producto interno bruto'!$B$75</c:f>
              <c:strCache>
                <c:ptCount val="1"/>
                <c:pt idx="0">
                  <c:v>2A1 Producción de cemento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797047244094488E-2"/>
                  <c:y val="7.2843685787141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'Producto interno bruto'!$O$74:$S$74</c:f>
              <c:numCache>
                <c:formatCode>#,##0</c:formatCode>
                <c:ptCount val="5"/>
                <c:pt idx="0">
                  <c:v>16371.439</c:v>
                </c:pt>
                <c:pt idx="1">
                  <c:v>15184.956</c:v>
                </c:pt>
                <c:pt idx="2">
                  <c:v>13610.05</c:v>
                </c:pt>
                <c:pt idx="3">
                  <c:v>16432.902999999998</c:v>
                </c:pt>
                <c:pt idx="4">
                  <c:v>20370.492999999999</c:v>
                </c:pt>
              </c:numCache>
            </c:numRef>
          </c:xVal>
          <c:yVal>
            <c:numRef>
              <c:f>'Producto interno bruto'!$O$75:$S$75</c:f>
              <c:numCache>
                <c:formatCode>General</c:formatCode>
                <c:ptCount val="5"/>
                <c:pt idx="0">
                  <c:v>564.00324504978244</c:v>
                </c:pt>
                <c:pt idx="1">
                  <c:v>596.35701426014282</c:v>
                </c:pt>
                <c:pt idx="2">
                  <c:v>645.49640887027363</c:v>
                </c:pt>
                <c:pt idx="3">
                  <c:v>661.20134961005601</c:v>
                </c:pt>
                <c:pt idx="4">
                  <c:v>677.89834770951029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24-4F0C-A487-22939BD7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65296"/>
        <c:axId val="592763000"/>
      </c:scatterChart>
      <c:valAx>
        <c:axId val="5927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Producto interno bruto (</a:t>
                </a:r>
                <a:r>
                  <a:rPr lang="en-US" sz="1000" b="0" i="0" u="none" strike="noStrike" baseline="0">
                    <a:effectLst/>
                  </a:rPr>
                  <a:t>millones</a:t>
                </a:r>
                <a:r>
                  <a:rPr lang="es-MX"/>
                  <a:t> de pesos)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3000"/>
        <c:crosses val="autoZero"/>
        <c:crossBetween val="midCat"/>
      </c:valAx>
      <c:valAx>
        <c:axId val="59276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276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43542</xdr:colOff>
      <xdr:row>24</xdr:row>
      <xdr:rowOff>10887</xdr:rowOff>
    </xdr:from>
    <xdr:to>
      <xdr:col>27</xdr:col>
      <xdr:colOff>348342</xdr:colOff>
      <xdr:row>34</xdr:row>
      <xdr:rowOff>87085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D3D3CB-D26D-4AD2-82CC-5A2CF61CF7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54428</xdr:colOff>
      <xdr:row>34</xdr:row>
      <xdr:rowOff>108857</xdr:rowOff>
    </xdr:from>
    <xdr:to>
      <xdr:col>27</xdr:col>
      <xdr:colOff>359228</xdr:colOff>
      <xdr:row>44</xdr:row>
      <xdr:rowOff>185056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5119E5-A496-4880-896C-747D5FBD1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55789</xdr:colOff>
      <xdr:row>45</xdr:row>
      <xdr:rowOff>23132</xdr:rowOff>
    </xdr:from>
    <xdr:to>
      <xdr:col>27</xdr:col>
      <xdr:colOff>360589</xdr:colOff>
      <xdr:row>55</xdr:row>
      <xdr:rowOff>89805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2FB9A30-3384-440C-BA77-17D24191C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65315</xdr:colOff>
      <xdr:row>56</xdr:row>
      <xdr:rowOff>141514</xdr:rowOff>
    </xdr:from>
    <xdr:to>
      <xdr:col>27</xdr:col>
      <xdr:colOff>370115</xdr:colOff>
      <xdr:row>67</xdr:row>
      <xdr:rowOff>32656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50AB613-92F5-449C-AEA0-BD93DC425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65315</xdr:colOff>
      <xdr:row>67</xdr:row>
      <xdr:rowOff>65314</xdr:rowOff>
    </xdr:from>
    <xdr:to>
      <xdr:col>27</xdr:col>
      <xdr:colOff>370115</xdr:colOff>
      <xdr:row>77</xdr:row>
      <xdr:rowOff>141512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1113636-B053-4C78-8996-6B03AC56E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76200</xdr:colOff>
      <xdr:row>78</xdr:row>
      <xdr:rowOff>25400</xdr:rowOff>
    </xdr:from>
    <xdr:to>
      <xdr:col>27</xdr:col>
      <xdr:colOff>381000</xdr:colOff>
      <xdr:row>87</xdr:row>
      <xdr:rowOff>169332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67D2EC7-C8FC-4F56-BB31-3453355B6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6E41-71FC-4EA7-A170-F0F7B9C5700F}">
  <dimension ref="B2:O58"/>
  <sheetViews>
    <sheetView zoomScale="85" zoomScaleNormal="85" workbookViewId="0">
      <pane ySplit="3" topLeftCell="A4" activePane="bottomLeft" state="frozen"/>
      <selection pane="bottomLeft" activeCell="E46" sqref="E46"/>
    </sheetView>
  </sheetViews>
  <sheetFormatPr defaultRowHeight="14.4" x14ac:dyDescent="0.3"/>
  <cols>
    <col min="3" max="5" width="24.44140625" customWidth="1"/>
    <col min="6" max="6" width="49" customWidth="1"/>
    <col min="7" max="9" width="14.5546875" customWidth="1"/>
    <col min="10" max="10" width="21.77734375" customWidth="1"/>
    <col min="11" max="11" width="23.33203125" customWidth="1"/>
    <col min="12" max="12" width="21.6640625" customWidth="1"/>
    <col min="13" max="13" width="25.88671875" customWidth="1"/>
    <col min="14" max="14" width="13.77734375" customWidth="1"/>
    <col min="17" max="17" width="10.33203125" bestFit="1" customWidth="1"/>
  </cols>
  <sheetData>
    <row r="2" spans="2:14" ht="15.6" x14ac:dyDescent="0.35">
      <c r="C2" s="72" t="s">
        <v>59</v>
      </c>
      <c r="D2" s="72"/>
      <c r="E2" s="72"/>
      <c r="F2" s="73" t="s">
        <v>65</v>
      </c>
      <c r="G2" s="73"/>
      <c r="H2" s="73"/>
      <c r="I2" s="73"/>
      <c r="J2" s="73"/>
      <c r="K2" s="73"/>
      <c r="L2" s="73"/>
      <c r="M2" s="73"/>
      <c r="N2" s="73"/>
    </row>
    <row r="3" spans="2:14" ht="28.8" x14ac:dyDescent="0.3">
      <c r="B3" s="41" t="s">
        <v>51</v>
      </c>
      <c r="C3" s="41" t="s">
        <v>56</v>
      </c>
      <c r="D3" s="41" t="s">
        <v>57</v>
      </c>
      <c r="E3" s="41" t="s">
        <v>52</v>
      </c>
      <c r="F3" s="50" t="s">
        <v>68</v>
      </c>
      <c r="G3" s="51" t="s">
        <v>69</v>
      </c>
      <c r="H3" s="51" t="s">
        <v>70</v>
      </c>
      <c r="I3" s="51" t="s">
        <v>71</v>
      </c>
      <c r="J3" s="52" t="s">
        <v>34</v>
      </c>
      <c r="K3" s="51" t="s">
        <v>72</v>
      </c>
      <c r="L3" s="52" t="s">
        <v>74</v>
      </c>
      <c r="M3" s="52" t="s">
        <v>73</v>
      </c>
      <c r="N3" s="51" t="s">
        <v>40</v>
      </c>
    </row>
    <row r="4" spans="2:14" x14ac:dyDescent="0.3">
      <c r="B4">
        <v>2005</v>
      </c>
      <c r="C4">
        <v>3304999</v>
      </c>
      <c r="D4" s="42">
        <f>C36</f>
        <v>1351934</v>
      </c>
      <c r="F4" s="38"/>
      <c r="G4" s="38"/>
      <c r="H4" s="38"/>
    </row>
    <row r="5" spans="2:14" x14ac:dyDescent="0.3">
      <c r="B5">
        <v>2006</v>
      </c>
      <c r="C5">
        <v>3341601</v>
      </c>
      <c r="D5" s="42"/>
      <c r="F5" s="39"/>
      <c r="G5" s="39"/>
      <c r="H5" s="39"/>
    </row>
    <row r="6" spans="2:14" x14ac:dyDescent="0.3">
      <c r="B6">
        <v>2007</v>
      </c>
      <c r="C6">
        <v>3369106</v>
      </c>
      <c r="D6" s="42"/>
      <c r="F6" s="39"/>
      <c r="G6" s="39"/>
      <c r="H6" s="39"/>
    </row>
    <row r="7" spans="2:14" x14ac:dyDescent="0.3">
      <c r="B7">
        <v>2008</v>
      </c>
      <c r="C7">
        <v>3397985</v>
      </c>
      <c r="D7" s="42"/>
      <c r="F7" s="39"/>
      <c r="G7" s="39"/>
      <c r="H7" s="39"/>
    </row>
    <row r="8" spans="2:14" x14ac:dyDescent="0.3">
      <c r="B8">
        <v>2009</v>
      </c>
      <c r="C8">
        <v>3426919</v>
      </c>
      <c r="D8" s="42"/>
      <c r="F8" s="39"/>
      <c r="G8" s="39"/>
      <c r="H8" s="39"/>
    </row>
    <row r="9" spans="2:14" x14ac:dyDescent="0.3">
      <c r="B9">
        <v>2010</v>
      </c>
      <c r="C9">
        <v>3461882</v>
      </c>
      <c r="D9" s="42">
        <f>C37</f>
        <v>1462847</v>
      </c>
      <c r="E9" s="36">
        <f>-239.759286*B9^2 + 991164.341*B9-1022106500</f>
        <v>1482334.041400075</v>
      </c>
      <c r="F9" s="39"/>
      <c r="G9" s="39"/>
      <c r="H9" s="39"/>
    </row>
    <row r="10" spans="2:14" x14ac:dyDescent="0.3">
      <c r="B10">
        <v>2011</v>
      </c>
      <c r="C10">
        <v>3499552</v>
      </c>
      <c r="D10" s="42"/>
      <c r="E10" s="36">
        <f>-239.759286*B10^2 + 991164.341*B10-1022106500</f>
        <v>1509426.2933939695</v>
      </c>
    </row>
    <row r="11" spans="2:14" x14ac:dyDescent="0.3">
      <c r="B11">
        <v>2012</v>
      </c>
      <c r="C11">
        <v>3531604</v>
      </c>
      <c r="D11" s="42"/>
      <c r="E11" s="36">
        <f>-239.759286*B11^2 + 991164.341*B11-1022106500</f>
        <v>1536039.0268160105</v>
      </c>
      <c r="F11" s="5"/>
      <c r="G11" s="5"/>
      <c r="H11" s="5"/>
      <c r="I11" s="5"/>
    </row>
    <row r="12" spans="2:14" x14ac:dyDescent="0.3">
      <c r="B12">
        <v>2013</v>
      </c>
      <c r="C12">
        <v>3561704</v>
      </c>
      <c r="D12" s="42"/>
      <c r="E12" s="36">
        <f t="shared" ref="E12:E29" si="0">-239.759286*B12^2 + 991164.341*B12-1022106500</f>
        <v>1562172.2416660786</v>
      </c>
      <c r="F12" s="49">
        <v>7455.9975583291443</v>
      </c>
      <c r="G12" s="49">
        <v>6429.37725684211</v>
      </c>
      <c r="H12" s="49">
        <v>3600.3411524080839</v>
      </c>
      <c r="I12" s="49">
        <v>3237.0198383011998</v>
      </c>
      <c r="J12" s="49">
        <v>1830.1041703016547</v>
      </c>
      <c r="K12" s="49">
        <v>1468.5754723803298</v>
      </c>
      <c r="L12" s="49">
        <v>1567.6103073821278</v>
      </c>
      <c r="M12" s="49">
        <v>741.77356206533875</v>
      </c>
      <c r="N12" s="49">
        <v>564.00324504978244</v>
      </c>
    </row>
    <row r="13" spans="2:14" x14ac:dyDescent="0.3">
      <c r="B13">
        <v>2014</v>
      </c>
      <c r="C13">
        <v>3590344</v>
      </c>
      <c r="D13" s="42"/>
      <c r="E13" s="36">
        <f t="shared" si="0"/>
        <v>1587825.9379439354</v>
      </c>
      <c r="F13" s="49">
        <v>7571.1309101920633</v>
      </c>
      <c r="G13" s="49">
        <v>6364.90990976585</v>
      </c>
      <c r="H13" s="49">
        <v>3684.2695272366668</v>
      </c>
      <c r="I13" s="49">
        <v>3315.9102162787999</v>
      </c>
      <c r="J13" s="49">
        <v>1814.4799327099774</v>
      </c>
      <c r="K13" s="49">
        <v>1510.8151927064257</v>
      </c>
      <c r="L13" s="49">
        <v>1393.8938718271511</v>
      </c>
      <c r="M13" s="49">
        <v>748.67027959494419</v>
      </c>
      <c r="N13" s="49">
        <v>596.35701426014282</v>
      </c>
    </row>
    <row r="14" spans="2:14" x14ac:dyDescent="0.3">
      <c r="B14">
        <v>2015</v>
      </c>
      <c r="C14">
        <v>3616481</v>
      </c>
      <c r="D14" s="42">
        <f>C38</f>
        <v>1607442</v>
      </c>
      <c r="E14" s="36">
        <f t="shared" si="0"/>
        <v>1613000.1156499386</v>
      </c>
      <c r="F14" s="49">
        <v>6802.5087638073956</v>
      </c>
      <c r="G14" s="49">
        <v>6824.49884192026</v>
      </c>
      <c r="H14" s="49">
        <v>3817.6399996797709</v>
      </c>
      <c r="I14" s="49">
        <v>3479.1418364527999</v>
      </c>
      <c r="J14" s="49">
        <v>1435.0260239346042</v>
      </c>
      <c r="K14" s="49">
        <v>1429.2472290641933</v>
      </c>
      <c r="L14" s="49">
        <v>1518.8761076499006</v>
      </c>
      <c r="M14" s="49">
        <v>750.89796241684405</v>
      </c>
      <c r="N14" s="49">
        <v>645.49640887027363</v>
      </c>
    </row>
    <row r="15" spans="2:14" x14ac:dyDescent="0.3">
      <c r="B15">
        <v>2016</v>
      </c>
      <c r="C15">
        <v>3649416</v>
      </c>
      <c r="D15" s="42"/>
      <c r="E15" s="36">
        <f t="shared" si="0"/>
        <v>1637694.7747840881</v>
      </c>
      <c r="F15" s="49">
        <v>6138.4415293878492</v>
      </c>
      <c r="G15" s="49">
        <v>6985.5019687943404</v>
      </c>
      <c r="H15" s="49">
        <v>4423.6938958774172</v>
      </c>
      <c r="I15" s="49">
        <v>3860.5180900104001</v>
      </c>
      <c r="J15" s="49">
        <v>1993.2791637428973</v>
      </c>
      <c r="K15" s="49">
        <v>1618.9379021432314</v>
      </c>
      <c r="L15" s="49">
        <v>1506.3823539588132</v>
      </c>
      <c r="M15" s="49">
        <v>745.33094712946661</v>
      </c>
      <c r="N15" s="49">
        <v>661.20134961005601</v>
      </c>
    </row>
    <row r="16" spans="2:14" x14ac:dyDescent="0.3">
      <c r="B16">
        <v>2017</v>
      </c>
      <c r="C16">
        <v>3689398</v>
      </c>
      <c r="D16" s="42"/>
      <c r="E16" s="36">
        <f t="shared" si="0"/>
        <v>1661909.9153459072</v>
      </c>
      <c r="F16" s="49">
        <v>6128.9641910759028</v>
      </c>
      <c r="G16" s="49">
        <v>6862.8105370773601</v>
      </c>
      <c r="H16" s="49">
        <v>4605.358367948681</v>
      </c>
      <c r="I16" s="49">
        <v>3960.1264578540004</v>
      </c>
      <c r="J16" s="49">
        <v>2147.0392392463536</v>
      </c>
      <c r="K16" s="49">
        <v>1573.1736216455197</v>
      </c>
      <c r="L16" s="49">
        <v>1476.0839361568537</v>
      </c>
      <c r="M16" s="49">
        <v>742.93230375857343</v>
      </c>
      <c r="N16" s="49">
        <v>677.89834770951029</v>
      </c>
    </row>
    <row r="17" spans="2:13" x14ac:dyDescent="0.3">
      <c r="B17">
        <v>2018</v>
      </c>
      <c r="C17">
        <v>3727984</v>
      </c>
      <c r="D17" s="42"/>
      <c r="E17" s="36">
        <f t="shared" si="0"/>
        <v>1685645.5373359919</v>
      </c>
      <c r="F17" s="5"/>
      <c r="G17" s="5"/>
      <c r="H17" s="5"/>
      <c r="I17" s="5"/>
    </row>
    <row r="18" spans="2:13" x14ac:dyDescent="0.3">
      <c r="B18">
        <v>2019</v>
      </c>
      <c r="C18">
        <v>3765325</v>
      </c>
      <c r="D18" s="42"/>
      <c r="E18" s="36">
        <f t="shared" si="0"/>
        <v>1708901.6407541037</v>
      </c>
      <c r="F18" s="5"/>
      <c r="G18" s="5"/>
      <c r="H18" s="5"/>
      <c r="I18" s="5"/>
    </row>
    <row r="19" spans="2:13" x14ac:dyDescent="0.3">
      <c r="B19">
        <v>2020</v>
      </c>
      <c r="C19">
        <v>3801487</v>
      </c>
      <c r="D19" s="42">
        <f>C39</f>
        <v>1742757</v>
      </c>
      <c r="E19" s="36">
        <f t="shared" si="0"/>
        <v>1731678.225599885</v>
      </c>
      <c r="F19" s="5"/>
      <c r="G19" s="5"/>
      <c r="H19" s="5"/>
      <c r="I19" s="5"/>
    </row>
    <row r="20" spans="2:13" x14ac:dyDescent="0.3">
      <c r="B20">
        <v>2021</v>
      </c>
      <c r="C20">
        <v>3836506</v>
      </c>
      <c r="D20" s="42"/>
      <c r="E20" s="36">
        <f t="shared" si="0"/>
        <v>1753975.2918740511</v>
      </c>
      <c r="F20" s="5"/>
      <c r="G20" s="5"/>
      <c r="H20" s="5"/>
      <c r="I20" s="5"/>
    </row>
    <row r="21" spans="2:13" x14ac:dyDescent="0.3">
      <c r="B21">
        <v>2022</v>
      </c>
      <c r="C21">
        <v>3870381</v>
      </c>
      <c r="D21" s="42"/>
      <c r="E21" s="36">
        <f t="shared" si="0"/>
        <v>1775792.8395761251</v>
      </c>
      <c r="F21" s="12"/>
      <c r="G21" s="12"/>
      <c r="H21" s="12"/>
      <c r="I21" s="12"/>
      <c r="L21" s="12"/>
      <c r="M21" s="3"/>
    </row>
    <row r="22" spans="2:13" x14ac:dyDescent="0.3">
      <c r="B22">
        <v>2023</v>
      </c>
      <c r="C22">
        <v>3903129</v>
      </c>
      <c r="D22" s="42"/>
      <c r="E22" s="36">
        <f t="shared" si="0"/>
        <v>1797130.8687058687</v>
      </c>
      <c r="F22" s="12"/>
      <c r="G22" s="12"/>
      <c r="H22" s="12"/>
      <c r="I22" s="12"/>
      <c r="L22" s="12"/>
      <c r="M22" s="3"/>
    </row>
    <row r="23" spans="2:13" x14ac:dyDescent="0.3">
      <c r="B23">
        <v>2024</v>
      </c>
      <c r="C23">
        <v>3934782</v>
      </c>
      <c r="D23" s="42"/>
      <c r="E23" s="36">
        <f t="shared" si="0"/>
        <v>1817989.3792639971</v>
      </c>
    </row>
    <row r="24" spans="2:13" x14ac:dyDescent="0.3">
      <c r="B24">
        <v>2025</v>
      </c>
      <c r="C24">
        <v>3965283</v>
      </c>
      <c r="D24" s="42">
        <f>C40</f>
        <v>1849580</v>
      </c>
      <c r="E24" s="36">
        <f t="shared" si="0"/>
        <v>1838368.3712500334</v>
      </c>
    </row>
    <row r="25" spans="2:13" x14ac:dyDescent="0.3">
      <c r="B25">
        <v>2026</v>
      </c>
      <c r="C25">
        <v>3994658</v>
      </c>
      <c r="D25" s="42"/>
      <c r="E25" s="36">
        <f t="shared" si="0"/>
        <v>1858267.8446639776</v>
      </c>
    </row>
    <row r="26" spans="2:13" x14ac:dyDescent="0.3">
      <c r="B26">
        <v>2027</v>
      </c>
      <c r="C26">
        <v>4022902</v>
      </c>
      <c r="D26" s="42"/>
      <c r="E26" s="36">
        <f t="shared" si="0"/>
        <v>1877687.799505949</v>
      </c>
    </row>
    <row r="27" spans="2:13" x14ac:dyDescent="0.3">
      <c r="B27">
        <v>2028</v>
      </c>
      <c r="C27">
        <v>4050006</v>
      </c>
      <c r="D27" s="42"/>
      <c r="E27" s="36">
        <f t="shared" si="0"/>
        <v>1896628.2357760668</v>
      </c>
    </row>
    <row r="28" spans="2:13" x14ac:dyDescent="0.3">
      <c r="B28">
        <v>2029</v>
      </c>
      <c r="C28">
        <v>4075987</v>
      </c>
      <c r="D28" s="42"/>
      <c r="E28" s="36">
        <f t="shared" si="0"/>
        <v>1915089.1534739733</v>
      </c>
    </row>
    <row r="29" spans="2:13" x14ac:dyDescent="0.3">
      <c r="B29">
        <v>2030</v>
      </c>
      <c r="C29">
        <v>4100797</v>
      </c>
      <c r="D29" s="42">
        <f>C41</f>
        <v>1923578</v>
      </c>
      <c r="E29" s="36">
        <f t="shared" si="0"/>
        <v>1933070.5526000261</v>
      </c>
    </row>
    <row r="30" spans="2:13" x14ac:dyDescent="0.3">
      <c r="B30" t="s">
        <v>54</v>
      </c>
      <c r="C30" t="s">
        <v>55</v>
      </c>
      <c r="G30" s="1"/>
    </row>
    <row r="31" spans="2:13" x14ac:dyDescent="0.3">
      <c r="C31" s="12" t="s">
        <v>53</v>
      </c>
      <c r="G31" s="1"/>
    </row>
    <row r="32" spans="2:13" x14ac:dyDescent="0.3">
      <c r="C32" t="s">
        <v>58</v>
      </c>
      <c r="G32" s="1"/>
    </row>
    <row r="33" spans="2:14" x14ac:dyDescent="0.3">
      <c r="C33" t="s">
        <v>60</v>
      </c>
      <c r="G33" s="1"/>
    </row>
    <row r="34" spans="2:14" x14ac:dyDescent="0.3">
      <c r="G34" s="1"/>
    </row>
    <row r="35" spans="2:14" ht="27.6" x14ac:dyDescent="0.3">
      <c r="B35" s="44" t="s">
        <v>0</v>
      </c>
      <c r="C35" s="43" t="s">
        <v>57</v>
      </c>
      <c r="G35" s="1"/>
    </row>
    <row r="36" spans="2:14" x14ac:dyDescent="0.3">
      <c r="B36" s="35">
        <v>2005</v>
      </c>
      <c r="C36" s="40">
        <v>1351934</v>
      </c>
    </row>
    <row r="37" spans="2:14" x14ac:dyDescent="0.3">
      <c r="B37">
        <v>2010</v>
      </c>
      <c r="C37" s="4">
        <v>1462847</v>
      </c>
    </row>
    <row r="38" spans="2:14" x14ac:dyDescent="0.3">
      <c r="B38" s="35">
        <v>2015</v>
      </c>
      <c r="C38" s="40">
        <v>1607442</v>
      </c>
    </row>
    <row r="39" spans="2:14" x14ac:dyDescent="0.3">
      <c r="B39">
        <v>2020</v>
      </c>
      <c r="C39" s="4">
        <v>1742757</v>
      </c>
    </row>
    <row r="40" spans="2:14" x14ac:dyDescent="0.3">
      <c r="B40" s="35">
        <v>2025</v>
      </c>
      <c r="C40" s="40">
        <v>1849580</v>
      </c>
    </row>
    <row r="41" spans="2:14" x14ac:dyDescent="0.3">
      <c r="B41">
        <v>2030</v>
      </c>
      <c r="C41" s="4">
        <v>1923578</v>
      </c>
    </row>
    <row r="42" spans="2:14" x14ac:dyDescent="0.3">
      <c r="B42" t="s">
        <v>58</v>
      </c>
    </row>
    <row r="45" spans="2:14" x14ac:dyDescent="0.3">
      <c r="C45" t="s">
        <v>75</v>
      </c>
      <c r="E45" t="s">
        <v>76</v>
      </c>
      <c r="F45" s="53">
        <f>INDEX(LINEST(F12:F16,$E$12:$E$16,TRUE,TRUE),3)</f>
        <v>0.87324100496948243</v>
      </c>
      <c r="G45" s="53">
        <f t="shared" ref="G45:N45" si="1">INDEX(LINEST(G12:G16,$E$12:$E$16,TRUE,TRUE),3)</f>
        <v>0.72019416833067895</v>
      </c>
      <c r="H45" s="53">
        <f t="shared" si="1"/>
        <v>0.90077882258608988</v>
      </c>
      <c r="I45" s="53">
        <f t="shared" si="1"/>
        <v>0.94052197567903162</v>
      </c>
      <c r="J45" s="53">
        <f t="shared" si="1"/>
        <v>0.22679039372208229</v>
      </c>
      <c r="K45" s="53">
        <f t="shared" si="1"/>
        <v>0.42448681862001997</v>
      </c>
      <c r="L45" s="53">
        <f t="shared" si="1"/>
        <v>3.1371518705071766E-2</v>
      </c>
      <c r="M45" s="53">
        <f t="shared" si="1"/>
        <v>1.003154044285935E-3</v>
      </c>
      <c r="N45" s="53">
        <f t="shared" si="1"/>
        <v>0.95646531225294418</v>
      </c>
    </row>
    <row r="49" spans="4:15" ht="28.8" x14ac:dyDescent="0.3">
      <c r="D49" s="69" t="s">
        <v>42</v>
      </c>
      <c r="E49" s="68"/>
      <c r="F49" s="70" t="s">
        <v>80</v>
      </c>
    </row>
    <row r="50" spans="4:15" x14ac:dyDescent="0.3">
      <c r="D50" s="56" t="s">
        <v>68</v>
      </c>
      <c r="E50" s="68"/>
      <c r="F50" s="71">
        <f t="array" ref="F50:F58">TRANSPOSE(F45:N45)</f>
        <v>0.87324100496948243</v>
      </c>
    </row>
    <row r="51" spans="4:15" x14ac:dyDescent="0.3">
      <c r="D51" s="56" t="s">
        <v>69</v>
      </c>
      <c r="E51" s="68"/>
      <c r="F51" s="71">
        <v>0.72019416833067895</v>
      </c>
    </row>
    <row r="52" spans="4:15" x14ac:dyDescent="0.3">
      <c r="D52" s="56" t="s">
        <v>70</v>
      </c>
      <c r="E52" s="68"/>
      <c r="F52" s="71">
        <v>0.90077882258608988</v>
      </c>
    </row>
    <row r="53" spans="4:15" x14ac:dyDescent="0.3">
      <c r="D53" s="56" t="s">
        <v>71</v>
      </c>
      <c r="E53" s="68"/>
      <c r="F53" s="71">
        <v>0.94052197567903162</v>
      </c>
    </row>
    <row r="54" spans="4:15" x14ac:dyDescent="0.3">
      <c r="D54" s="56" t="s">
        <v>34</v>
      </c>
      <c r="E54" s="68"/>
      <c r="F54" s="71">
        <v>0.22679039372208229</v>
      </c>
      <c r="I54" s="11"/>
      <c r="J54" s="11"/>
      <c r="K54" s="11"/>
      <c r="L54" s="11"/>
      <c r="M54" s="11"/>
      <c r="N54" s="11"/>
      <c r="O54" s="11"/>
    </row>
    <row r="55" spans="4:15" x14ac:dyDescent="0.3">
      <c r="D55" s="56" t="s">
        <v>72</v>
      </c>
      <c r="E55" s="68"/>
      <c r="F55" s="71">
        <v>0.42448681862001997</v>
      </c>
      <c r="I55" s="11"/>
      <c r="J55" s="13"/>
      <c r="K55" s="13"/>
      <c r="L55" s="13"/>
      <c r="M55" s="13"/>
      <c r="N55" s="13"/>
      <c r="O55" s="11"/>
    </row>
    <row r="56" spans="4:15" x14ac:dyDescent="0.3">
      <c r="D56" s="56" t="s">
        <v>37</v>
      </c>
      <c r="E56" s="68"/>
      <c r="F56" s="71">
        <v>3.1371518705071766E-2</v>
      </c>
      <c r="I56" s="11"/>
      <c r="J56" s="11"/>
      <c r="K56" s="11"/>
      <c r="L56" s="11"/>
      <c r="M56" s="11"/>
      <c r="N56" s="11"/>
      <c r="O56" s="11"/>
    </row>
    <row r="57" spans="4:15" x14ac:dyDescent="0.3">
      <c r="D57" s="56" t="s">
        <v>73</v>
      </c>
      <c r="E57" s="68"/>
      <c r="F57" s="71">
        <v>1.003154044285935E-3</v>
      </c>
    </row>
    <row r="58" spans="4:15" x14ac:dyDescent="0.3">
      <c r="D58" s="56" t="s">
        <v>40</v>
      </c>
      <c r="E58" s="68"/>
      <c r="F58" s="71">
        <v>0.95646531225294418</v>
      </c>
    </row>
  </sheetData>
  <mergeCells count="2">
    <mergeCell ref="C2:E2"/>
    <mergeCell ref="F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412B-D4A6-4FFA-A901-39AD5B697B7C}">
  <dimension ref="A1:Z101"/>
  <sheetViews>
    <sheetView tabSelected="1" topLeftCell="A28" zoomScale="80" zoomScaleNormal="80" workbookViewId="0">
      <selection activeCell="D93" sqref="D93"/>
    </sheetView>
  </sheetViews>
  <sheetFormatPr defaultRowHeight="14.4" x14ac:dyDescent="0.3"/>
  <cols>
    <col min="1" max="1" width="16.33203125" customWidth="1"/>
    <col min="2" max="2" width="13" customWidth="1"/>
    <col min="3" max="3" width="23.21875" customWidth="1"/>
    <col min="4" max="4" width="16.21875" customWidth="1"/>
    <col min="5" max="8" width="14.77734375" customWidth="1"/>
  </cols>
  <sheetData>
    <row r="1" spans="1:26" s="37" customFormat="1" ht="14.4" customHeight="1" x14ac:dyDescent="0.3">
      <c r="A1" s="48"/>
      <c r="B1" s="48"/>
      <c r="C1" s="48"/>
      <c r="D1" s="47"/>
      <c r="E1" s="48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37" customFormat="1" x14ac:dyDescent="0.3">
      <c r="A2" s="48"/>
      <c r="B2" s="48"/>
      <c r="C2" s="48" t="s">
        <v>25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6" x14ac:dyDescent="0.3">
      <c r="A3" s="14"/>
      <c r="B3" s="14"/>
      <c r="C3" s="14" t="s">
        <v>26</v>
      </c>
      <c r="D3" s="14"/>
      <c r="E3" s="14"/>
      <c r="F3" s="14" t="s">
        <v>62</v>
      </c>
      <c r="G3" s="48"/>
      <c r="H3" s="48"/>
      <c r="I3" s="48"/>
      <c r="J3" s="48"/>
      <c r="K3" s="48"/>
      <c r="L3" s="14"/>
      <c r="M3" s="14"/>
      <c r="N3" s="14"/>
      <c r="O3" s="14"/>
      <c r="P3" s="14"/>
      <c r="Q3" s="14"/>
      <c r="R3" s="14"/>
      <c r="S3" s="14"/>
    </row>
    <row r="4" spans="1:26" x14ac:dyDescent="0.3">
      <c r="A4" s="14"/>
      <c r="B4" s="14"/>
      <c r="C4" s="14" t="s">
        <v>66</v>
      </c>
      <c r="D4" s="14"/>
      <c r="E4" s="14"/>
      <c r="F4" s="14"/>
      <c r="G4" s="48"/>
      <c r="H4" s="45" t="s">
        <v>63</v>
      </c>
      <c r="I4" s="48"/>
      <c r="J4" s="48"/>
      <c r="K4" s="48"/>
      <c r="L4" s="14"/>
      <c r="M4" s="14"/>
      <c r="N4" s="14"/>
      <c r="O4" s="14"/>
      <c r="P4" s="14"/>
      <c r="Q4" s="14"/>
      <c r="R4" s="14"/>
      <c r="S4" s="14"/>
    </row>
    <row r="5" spans="1:26" x14ac:dyDescent="0.3">
      <c r="A5" s="14"/>
      <c r="B5" s="14"/>
      <c r="C5" s="21" t="s">
        <v>27</v>
      </c>
      <c r="D5" s="22" t="s">
        <v>2</v>
      </c>
      <c r="E5" s="21">
        <v>2003</v>
      </c>
      <c r="F5" s="21">
        <v>2004</v>
      </c>
      <c r="G5" s="21">
        <v>2005</v>
      </c>
      <c r="H5" s="21">
        <v>2006</v>
      </c>
      <c r="I5" s="21">
        <v>2007</v>
      </c>
      <c r="J5" s="21">
        <v>2008</v>
      </c>
      <c r="K5" s="21">
        <v>2009</v>
      </c>
      <c r="L5" s="21">
        <v>2010</v>
      </c>
      <c r="M5" s="21">
        <v>2011</v>
      </c>
      <c r="N5" s="21">
        <v>2012</v>
      </c>
      <c r="O5" s="21">
        <v>2013</v>
      </c>
      <c r="P5" s="21">
        <v>2014</v>
      </c>
      <c r="Q5" s="21">
        <v>2015</v>
      </c>
      <c r="R5" s="21">
        <v>2016</v>
      </c>
      <c r="S5" s="21">
        <v>2017</v>
      </c>
      <c r="T5" s="6"/>
      <c r="U5" s="6"/>
    </row>
    <row r="6" spans="1:26" x14ac:dyDescent="0.3">
      <c r="A6" s="14"/>
      <c r="B6" s="16" t="s">
        <v>28</v>
      </c>
      <c r="C6" s="23" t="s">
        <v>43</v>
      </c>
      <c r="D6" s="18" t="s">
        <v>3</v>
      </c>
      <c r="E6" s="24">
        <v>7230.5140000000001</v>
      </c>
      <c r="F6" s="24">
        <v>7752.2870000000003</v>
      </c>
      <c r="G6" s="24">
        <v>8374.6530000000002</v>
      </c>
      <c r="H6" s="24">
        <v>9889.3889999999992</v>
      </c>
      <c r="I6" s="24">
        <v>10905.236999999999</v>
      </c>
      <c r="J6" s="24">
        <v>10794.654</v>
      </c>
      <c r="K6" s="24">
        <v>10773.032999999999</v>
      </c>
      <c r="L6" s="24">
        <v>10489.319</v>
      </c>
      <c r="M6" s="24">
        <v>11254.620999999999</v>
      </c>
      <c r="N6" s="24">
        <v>11619.855</v>
      </c>
      <c r="O6" s="24">
        <v>11566.419</v>
      </c>
      <c r="P6" s="24">
        <v>12540.669</v>
      </c>
      <c r="Q6" s="24">
        <v>12492.483</v>
      </c>
      <c r="R6" s="24">
        <v>12732.82</v>
      </c>
      <c r="S6" s="24">
        <v>12145.138000000001</v>
      </c>
      <c r="T6" s="7"/>
      <c r="U6" s="8"/>
    </row>
    <row r="7" spans="1:26" x14ac:dyDescent="0.3">
      <c r="A7" s="14"/>
      <c r="B7" s="16" t="s">
        <v>29</v>
      </c>
      <c r="C7" s="23" t="s">
        <v>5</v>
      </c>
      <c r="D7" s="18" t="s">
        <v>3</v>
      </c>
      <c r="E7" s="24">
        <v>21364.725999999999</v>
      </c>
      <c r="F7" s="24">
        <v>22263.946</v>
      </c>
      <c r="G7" s="24">
        <v>22405.671999999999</v>
      </c>
      <c r="H7" s="24">
        <v>24744.760999999999</v>
      </c>
      <c r="I7" s="24">
        <v>26362.800999999999</v>
      </c>
      <c r="J7" s="24">
        <v>24549.045999999998</v>
      </c>
      <c r="K7" s="24">
        <v>25320.964</v>
      </c>
      <c r="L7" s="24">
        <v>27231.784</v>
      </c>
      <c r="M7" s="24">
        <v>25440.858</v>
      </c>
      <c r="N7" s="24">
        <v>25774.944</v>
      </c>
      <c r="O7" s="24">
        <v>29128.57</v>
      </c>
      <c r="P7" s="24">
        <v>31040.145</v>
      </c>
      <c r="Q7" s="24">
        <v>32716.991999999998</v>
      </c>
      <c r="R7" s="24">
        <v>30166.775000000001</v>
      </c>
      <c r="S7" s="24">
        <v>33306.023000000001</v>
      </c>
      <c r="T7" s="7"/>
      <c r="U7" s="8"/>
    </row>
    <row r="8" spans="1:26" x14ac:dyDescent="0.3">
      <c r="A8" s="14"/>
      <c r="B8" s="16" t="s">
        <v>30</v>
      </c>
      <c r="C8" s="23" t="s">
        <v>6</v>
      </c>
      <c r="D8" s="18" t="s">
        <v>3</v>
      </c>
      <c r="E8" s="24">
        <v>91659.232000000004</v>
      </c>
      <c r="F8" s="24">
        <v>96976.232999999993</v>
      </c>
      <c r="G8" s="24">
        <v>99907.971000000005</v>
      </c>
      <c r="H8" s="24">
        <v>108845.474</v>
      </c>
      <c r="I8" s="24">
        <v>109652.474</v>
      </c>
      <c r="J8" s="24">
        <v>110123.302</v>
      </c>
      <c r="K8" s="24">
        <v>92935.464999999997</v>
      </c>
      <c r="L8" s="24">
        <v>98573.22</v>
      </c>
      <c r="M8" s="24">
        <v>101462.16899999999</v>
      </c>
      <c r="N8" s="24">
        <v>116731.923</v>
      </c>
      <c r="O8" s="24">
        <v>122756.47900000001</v>
      </c>
      <c r="P8" s="24">
        <v>126167.26300000001</v>
      </c>
      <c r="Q8" s="24">
        <v>135663.15</v>
      </c>
      <c r="R8" s="24">
        <v>146512.16399999999</v>
      </c>
      <c r="S8" s="24">
        <v>152267.21400000001</v>
      </c>
      <c r="T8" s="7"/>
      <c r="U8" s="8"/>
    </row>
    <row r="9" spans="1:26" x14ac:dyDescent="0.3">
      <c r="A9" s="14"/>
      <c r="B9" s="16" t="s">
        <v>32</v>
      </c>
      <c r="C9" s="23" t="s">
        <v>7</v>
      </c>
      <c r="D9" s="18" t="s">
        <v>3</v>
      </c>
      <c r="E9" s="24">
        <v>29855.828000000001</v>
      </c>
      <c r="F9" s="24">
        <v>30248.241999999998</v>
      </c>
      <c r="G9" s="24">
        <v>32234.52</v>
      </c>
      <c r="H9" s="24">
        <v>34029.440999999999</v>
      </c>
      <c r="I9" s="24">
        <v>35351.512000000002</v>
      </c>
      <c r="J9" s="24">
        <v>36317.279999999999</v>
      </c>
      <c r="K9" s="24">
        <v>31243.206999999999</v>
      </c>
      <c r="L9" s="24">
        <v>34990.311999999998</v>
      </c>
      <c r="M9" s="24">
        <v>37343.205999999998</v>
      </c>
      <c r="N9" s="24">
        <v>39253.347999999904</v>
      </c>
      <c r="O9" s="24">
        <v>39135.309000000001</v>
      </c>
      <c r="P9" s="24">
        <v>41103.262000000002</v>
      </c>
      <c r="Q9" s="24">
        <v>45186.434000000001</v>
      </c>
      <c r="R9" s="24">
        <v>48786.642999999996</v>
      </c>
      <c r="S9" s="24">
        <v>49352.612000000001</v>
      </c>
      <c r="T9" s="7"/>
      <c r="U9" s="8"/>
    </row>
    <row r="10" spans="1:26" x14ac:dyDescent="0.3">
      <c r="A10" s="14"/>
      <c r="B10" s="16" t="s">
        <v>32</v>
      </c>
      <c r="C10" s="23" t="s">
        <v>8</v>
      </c>
      <c r="D10" s="18" t="s">
        <v>3</v>
      </c>
      <c r="E10" s="24">
        <v>32891.207999999999</v>
      </c>
      <c r="F10" s="24">
        <v>34024.508000000002</v>
      </c>
      <c r="G10" s="24">
        <v>35440.544000000002</v>
      </c>
      <c r="H10" s="24">
        <v>37963.813999999998</v>
      </c>
      <c r="I10" s="24">
        <v>42146.752999999997</v>
      </c>
      <c r="J10" s="24">
        <v>44310.122000000003</v>
      </c>
      <c r="K10" s="24">
        <v>36572.606</v>
      </c>
      <c r="L10" s="24">
        <v>38624.112999999998</v>
      </c>
      <c r="M10" s="24">
        <v>41379.124000000003</v>
      </c>
      <c r="N10" s="24">
        <v>42426.379000000001</v>
      </c>
      <c r="O10" s="24">
        <v>43818.196000000004</v>
      </c>
      <c r="P10" s="24">
        <v>42436.09</v>
      </c>
      <c r="Q10" s="24">
        <v>44847.167000000001</v>
      </c>
      <c r="R10" s="24">
        <v>42824.156000000003</v>
      </c>
      <c r="S10" s="24">
        <v>45286.953000000001</v>
      </c>
      <c r="T10" s="7"/>
      <c r="U10" s="8"/>
    </row>
    <row r="11" spans="1:26" x14ac:dyDescent="0.3">
      <c r="A11" s="14"/>
      <c r="B11" s="16" t="s">
        <v>31</v>
      </c>
      <c r="C11" s="23" t="s">
        <v>9</v>
      </c>
      <c r="D11" s="18" t="s">
        <v>3</v>
      </c>
      <c r="E11" s="24">
        <v>16089.456</v>
      </c>
      <c r="F11" s="24">
        <v>16283.53</v>
      </c>
      <c r="G11" s="24">
        <v>16785.816999999999</v>
      </c>
      <c r="H11" s="24">
        <v>17769.056</v>
      </c>
      <c r="I11" s="24">
        <v>18385.810000000001</v>
      </c>
      <c r="J11" s="24">
        <v>17991.080999999998</v>
      </c>
      <c r="K11" s="24">
        <v>15689.262000000001</v>
      </c>
      <c r="L11" s="24">
        <v>17408.942999999999</v>
      </c>
      <c r="M11" s="24">
        <v>18072.098999999998</v>
      </c>
      <c r="N11" s="24">
        <v>19076.992999999999</v>
      </c>
      <c r="O11" s="24">
        <v>19990.86</v>
      </c>
      <c r="P11" s="24">
        <v>21106.706999999999</v>
      </c>
      <c r="Q11" s="24">
        <v>23126.3</v>
      </c>
      <c r="R11" s="24">
        <v>25384.329000000002</v>
      </c>
      <c r="S11" s="24">
        <v>27511.870999999999</v>
      </c>
      <c r="T11" s="7"/>
      <c r="U11" s="8"/>
    </row>
    <row r="12" spans="1:26" x14ac:dyDescent="0.3">
      <c r="A12" s="14"/>
      <c r="B12" s="16" t="s">
        <v>32</v>
      </c>
      <c r="C12" s="23" t="s">
        <v>10</v>
      </c>
      <c r="D12" s="18" t="s">
        <v>3</v>
      </c>
      <c r="E12" s="24">
        <v>1790.2149999999999</v>
      </c>
      <c r="F12" s="24">
        <v>2076.0740000000001</v>
      </c>
      <c r="G12" s="24">
        <v>2428.192</v>
      </c>
      <c r="H12" s="24">
        <v>3169.8209999999999</v>
      </c>
      <c r="I12" s="24">
        <v>3731.7049999999999</v>
      </c>
      <c r="J12" s="24">
        <v>3978.1280000000002</v>
      </c>
      <c r="K12" s="24">
        <v>4154.2749999999996</v>
      </c>
      <c r="L12" s="24">
        <v>4425.5389999999998</v>
      </c>
      <c r="M12" s="24">
        <v>4529.1850000000004</v>
      </c>
      <c r="N12" s="24">
        <v>5831.3220000000001</v>
      </c>
      <c r="O12" s="24">
        <v>6266.7030000000004</v>
      </c>
      <c r="P12" s="24">
        <v>6533.4250000000002</v>
      </c>
      <c r="Q12" s="24">
        <v>7514.875</v>
      </c>
      <c r="R12" s="24">
        <v>9475.9459999999999</v>
      </c>
      <c r="S12" s="24">
        <v>10472.56</v>
      </c>
      <c r="T12" s="7"/>
      <c r="U12" s="8"/>
    </row>
    <row r="13" spans="1:26" x14ac:dyDescent="0.3">
      <c r="A13" s="14"/>
      <c r="B13" s="16" t="s">
        <v>32</v>
      </c>
      <c r="C13" s="23" t="s">
        <v>44</v>
      </c>
      <c r="D13" s="18" t="s">
        <v>3</v>
      </c>
      <c r="E13" s="24">
        <v>3749.0410000000002</v>
      </c>
      <c r="F13" s="24">
        <v>4652.1940000000004</v>
      </c>
      <c r="G13" s="24">
        <v>4044.8119999999999</v>
      </c>
      <c r="H13" s="24">
        <v>4633.3900000000003</v>
      </c>
      <c r="I13" s="24">
        <v>5070.1639999999998</v>
      </c>
      <c r="J13" s="24">
        <v>6315.4970000000003</v>
      </c>
      <c r="K13" s="24">
        <v>6807.35</v>
      </c>
      <c r="L13" s="24">
        <v>8052.924</v>
      </c>
      <c r="M13" s="24">
        <v>8331.3639999999996</v>
      </c>
      <c r="N13" s="24">
        <v>9580.9719999999998</v>
      </c>
      <c r="O13" s="24">
        <v>11358.263000000001</v>
      </c>
      <c r="P13" s="24">
        <v>12735.571</v>
      </c>
      <c r="Q13" s="24">
        <v>14480.074000000001</v>
      </c>
      <c r="R13" s="24">
        <v>16232.913</v>
      </c>
      <c r="S13" s="24">
        <v>17877.136999999999</v>
      </c>
      <c r="T13" s="7"/>
      <c r="U13" s="8"/>
    </row>
    <row r="14" spans="1:26" x14ac:dyDescent="0.3">
      <c r="A14" s="14"/>
      <c r="B14" s="16" t="s">
        <v>32</v>
      </c>
      <c r="C14" s="23" t="s">
        <v>45</v>
      </c>
      <c r="D14" s="18" t="s">
        <v>3</v>
      </c>
      <c r="E14" s="24">
        <v>49482.553999999996</v>
      </c>
      <c r="F14" s="24">
        <v>50954.156000000003</v>
      </c>
      <c r="G14" s="24">
        <v>51994.845999999998</v>
      </c>
      <c r="H14" s="24">
        <v>53234.803999999996</v>
      </c>
      <c r="I14" s="24">
        <v>54344.741999999998</v>
      </c>
      <c r="J14" s="24">
        <v>55406.946000000004</v>
      </c>
      <c r="K14" s="24">
        <v>56192.834999999999</v>
      </c>
      <c r="L14" s="24">
        <v>57825.374000000003</v>
      </c>
      <c r="M14" s="24">
        <v>59561.476999999999</v>
      </c>
      <c r="N14" s="24">
        <v>61100.885000000002</v>
      </c>
      <c r="O14" s="24">
        <v>61771.803999999996</v>
      </c>
      <c r="P14" s="24">
        <v>62898.550999999999</v>
      </c>
      <c r="Q14" s="24">
        <v>64470.067999999999</v>
      </c>
      <c r="R14" s="24">
        <v>65835.762000000002</v>
      </c>
      <c r="S14" s="24">
        <v>66665.494000000006</v>
      </c>
      <c r="T14" s="7"/>
      <c r="U14" s="8"/>
    </row>
    <row r="15" spans="1:26" x14ac:dyDescent="0.3">
      <c r="A15" s="14"/>
      <c r="B15" s="16" t="s">
        <v>32</v>
      </c>
      <c r="C15" s="23" t="s">
        <v>46</v>
      </c>
      <c r="D15" s="18" t="s">
        <v>3</v>
      </c>
      <c r="E15" s="24">
        <v>3188.9340000000002</v>
      </c>
      <c r="F15" s="24">
        <v>4099.2039999999997</v>
      </c>
      <c r="G15" s="24">
        <v>4263.4040000000005</v>
      </c>
      <c r="H15" s="24">
        <v>4865.0450000000001</v>
      </c>
      <c r="I15" s="24">
        <v>4716.0630000000001</v>
      </c>
      <c r="J15" s="24">
        <v>4730.0950000000003</v>
      </c>
      <c r="K15" s="24">
        <v>4131.8490000000002</v>
      </c>
      <c r="L15" s="24">
        <v>3822.4949999999999</v>
      </c>
      <c r="M15" s="24">
        <v>4022.98</v>
      </c>
      <c r="N15" s="24">
        <v>4129.0690000000004</v>
      </c>
      <c r="O15" s="24">
        <v>4430.0249999999996</v>
      </c>
      <c r="P15" s="24">
        <v>4418.1660000000002</v>
      </c>
      <c r="Q15" s="24">
        <v>4462.8289999999997</v>
      </c>
      <c r="R15" s="24">
        <v>5045.4160000000002</v>
      </c>
      <c r="S15" s="24">
        <v>4718.5119999999997</v>
      </c>
      <c r="T15" s="7"/>
      <c r="U15" s="8"/>
    </row>
    <row r="16" spans="1:26" x14ac:dyDescent="0.3">
      <c r="A16" s="14"/>
      <c r="B16" s="16" t="s">
        <v>32</v>
      </c>
      <c r="C16" s="23" t="s">
        <v>14</v>
      </c>
      <c r="D16" s="18" t="s">
        <v>3</v>
      </c>
      <c r="E16" s="24">
        <v>46.226999999999997</v>
      </c>
      <c r="F16" s="24">
        <v>46.213999999999999</v>
      </c>
      <c r="G16" s="24">
        <v>48.249000000000002</v>
      </c>
      <c r="H16" s="24">
        <v>50.65</v>
      </c>
      <c r="I16" s="24">
        <v>50.357999999999997</v>
      </c>
      <c r="J16" s="24">
        <v>48.514000000000003</v>
      </c>
      <c r="K16" s="24">
        <v>41.912999999999997</v>
      </c>
      <c r="L16" s="24">
        <v>43.759</v>
      </c>
      <c r="M16" s="24">
        <v>45.451000000000001</v>
      </c>
      <c r="N16" s="24">
        <v>48.460999999999999</v>
      </c>
      <c r="O16" s="24">
        <v>47.475999999999999</v>
      </c>
      <c r="P16" s="24">
        <v>48.207000000000001</v>
      </c>
      <c r="Q16" s="24">
        <v>51.55</v>
      </c>
      <c r="R16" s="24">
        <v>57.423000000000002</v>
      </c>
      <c r="S16" s="24">
        <v>58.561</v>
      </c>
      <c r="T16" s="7"/>
      <c r="U16" s="8"/>
    </row>
    <row r="17" spans="1:21" x14ac:dyDescent="0.3">
      <c r="A17" s="14"/>
      <c r="B17" s="16" t="s">
        <v>32</v>
      </c>
      <c r="C17" s="23" t="s">
        <v>15</v>
      </c>
      <c r="D17" s="18" t="s">
        <v>3</v>
      </c>
      <c r="E17" s="24">
        <v>15865.264999999999</v>
      </c>
      <c r="F17" s="24">
        <v>16184.349</v>
      </c>
      <c r="G17" s="24">
        <v>16560.629000000001</v>
      </c>
      <c r="H17" s="24">
        <v>18382</v>
      </c>
      <c r="I17" s="24">
        <v>18581.106</v>
      </c>
      <c r="J17" s="24">
        <v>20568.740000000002</v>
      </c>
      <c r="K17" s="24">
        <v>18994.446</v>
      </c>
      <c r="L17" s="24">
        <v>19109.543000000001</v>
      </c>
      <c r="M17" s="24">
        <v>19976.858</v>
      </c>
      <c r="N17" s="24">
        <v>20740.227999999999</v>
      </c>
      <c r="O17" s="24">
        <v>18875.321</v>
      </c>
      <c r="P17" s="24">
        <v>19282.548999999999</v>
      </c>
      <c r="Q17" s="24">
        <v>19131.857</v>
      </c>
      <c r="R17" s="24">
        <v>19582.900000000001</v>
      </c>
      <c r="S17" s="24">
        <v>20017.060000000001</v>
      </c>
      <c r="T17" s="7"/>
      <c r="U17" s="8"/>
    </row>
    <row r="18" spans="1:21" x14ac:dyDescent="0.3">
      <c r="A18" s="14"/>
      <c r="B18" s="16" t="s">
        <v>32</v>
      </c>
      <c r="C18" s="23" t="s">
        <v>16</v>
      </c>
      <c r="D18" s="18" t="s">
        <v>3</v>
      </c>
      <c r="E18" s="24">
        <v>9544.5169999999998</v>
      </c>
      <c r="F18" s="24">
        <v>10120.934999999999</v>
      </c>
      <c r="G18" s="24">
        <v>10505.370999999999</v>
      </c>
      <c r="H18" s="24">
        <v>11062.555</v>
      </c>
      <c r="I18" s="24">
        <v>12026.61</v>
      </c>
      <c r="J18" s="24">
        <v>11286.995999999999</v>
      </c>
      <c r="K18" s="24">
        <v>10319.651</v>
      </c>
      <c r="L18" s="24">
        <v>10490.351000000001</v>
      </c>
      <c r="M18" s="24">
        <v>11072.727999999999</v>
      </c>
      <c r="N18" s="24">
        <v>10753.21</v>
      </c>
      <c r="O18" s="24">
        <v>10809.537</v>
      </c>
      <c r="P18" s="24">
        <v>10504.914000000001</v>
      </c>
      <c r="Q18" s="24">
        <v>9810.2160000000003</v>
      </c>
      <c r="R18" s="24">
        <v>10253.442999999999</v>
      </c>
      <c r="S18" s="24">
        <v>10692.694</v>
      </c>
      <c r="T18" s="7"/>
      <c r="U18" s="8"/>
    </row>
    <row r="19" spans="1:21" x14ac:dyDescent="0.3">
      <c r="A19" s="14"/>
      <c r="B19" s="16" t="s">
        <v>32</v>
      </c>
      <c r="C19" s="23" t="s">
        <v>17</v>
      </c>
      <c r="D19" s="18" t="s">
        <v>3</v>
      </c>
      <c r="E19" s="24">
        <v>1062.9159999999999</v>
      </c>
      <c r="F19" s="24">
        <v>1068.846</v>
      </c>
      <c r="G19" s="24">
        <v>1049.654</v>
      </c>
      <c r="H19" s="24">
        <v>1141.0550000000001</v>
      </c>
      <c r="I19" s="24">
        <v>1196.8050000000001</v>
      </c>
      <c r="J19" s="24">
        <v>1177.9929999999999</v>
      </c>
      <c r="K19" s="24">
        <v>1140.4670000000001</v>
      </c>
      <c r="L19" s="24">
        <v>1145.3399999999999</v>
      </c>
      <c r="M19" s="24">
        <v>1135.278</v>
      </c>
      <c r="N19" s="24">
        <v>1165.463</v>
      </c>
      <c r="O19" s="24">
        <v>1198.5060000000001</v>
      </c>
      <c r="P19" s="24">
        <v>1160.76</v>
      </c>
      <c r="Q19" s="24">
        <v>1218.2190000000001</v>
      </c>
      <c r="R19" s="24">
        <v>1262.415</v>
      </c>
      <c r="S19" s="24">
        <v>1265.6220000000001</v>
      </c>
      <c r="T19" s="7"/>
      <c r="U19" s="8"/>
    </row>
    <row r="20" spans="1:21" x14ac:dyDescent="0.3">
      <c r="A20" s="14"/>
      <c r="B20" s="16" t="s">
        <v>32</v>
      </c>
      <c r="C20" s="23" t="s">
        <v>18</v>
      </c>
      <c r="D20" s="18" t="s">
        <v>3</v>
      </c>
      <c r="E20" s="24">
        <v>7612.652</v>
      </c>
      <c r="F20" s="24">
        <v>8531.9089999999997</v>
      </c>
      <c r="G20" s="24">
        <v>8293.6059999999998</v>
      </c>
      <c r="H20" s="24">
        <v>8912.6659999999993</v>
      </c>
      <c r="I20" s="24">
        <v>7609.848</v>
      </c>
      <c r="J20" s="24">
        <v>8932.1059999999998</v>
      </c>
      <c r="K20" s="24">
        <v>8063.4440000000004</v>
      </c>
      <c r="L20" s="24">
        <v>8084.0420000000004</v>
      </c>
      <c r="M20" s="24">
        <v>7724.3379999999997</v>
      </c>
      <c r="N20" s="24">
        <v>7301.8010000000004</v>
      </c>
      <c r="O20" s="24">
        <v>7298.3810000000003</v>
      </c>
      <c r="P20" s="24">
        <v>6575.9930000000004</v>
      </c>
      <c r="Q20" s="24">
        <v>8148.8440000000001</v>
      </c>
      <c r="R20" s="24">
        <v>8178.1779999999999</v>
      </c>
      <c r="S20" s="25">
        <v>8060.7290000000003</v>
      </c>
      <c r="T20" s="9"/>
      <c r="U20" s="10"/>
    </row>
    <row r="21" spans="1:21" x14ac:dyDescent="0.3">
      <c r="A21" s="14"/>
      <c r="B21" s="16" t="s">
        <v>32</v>
      </c>
      <c r="C21" s="23" t="s">
        <v>47</v>
      </c>
      <c r="D21" s="18" t="s">
        <v>3</v>
      </c>
      <c r="E21" s="24">
        <v>8130.2920000000004</v>
      </c>
      <c r="F21" s="24">
        <v>8182.1930000000002</v>
      </c>
      <c r="G21" s="24">
        <v>8660.8680000000004</v>
      </c>
      <c r="H21" s="24">
        <v>8942.2819999999992</v>
      </c>
      <c r="I21" s="24">
        <v>9294.66</v>
      </c>
      <c r="J21" s="24">
        <v>9571.232</v>
      </c>
      <c r="K21" s="24">
        <v>9387.4060000000009</v>
      </c>
      <c r="L21" s="24">
        <v>9162.1049999999996</v>
      </c>
      <c r="M21" s="24">
        <v>9071.39</v>
      </c>
      <c r="N21" s="24">
        <v>9564.6779999999999</v>
      </c>
      <c r="O21" s="24">
        <v>9590.5229999999992</v>
      </c>
      <c r="P21" s="24">
        <v>9242.8140000000003</v>
      </c>
      <c r="Q21" s="24">
        <v>9423.2430000000004</v>
      </c>
      <c r="R21" s="24">
        <v>9777.4120000000003</v>
      </c>
      <c r="S21" s="24">
        <v>9606.6569999999992</v>
      </c>
      <c r="T21" s="7"/>
      <c r="U21" s="8"/>
    </row>
    <row r="22" spans="1:21" x14ac:dyDescent="0.3">
      <c r="A22" s="14"/>
      <c r="B22" s="16" t="s">
        <v>32</v>
      </c>
      <c r="C22" s="23" t="s">
        <v>20</v>
      </c>
      <c r="D22" s="18" t="s">
        <v>3</v>
      </c>
      <c r="E22" s="24">
        <v>14355.574000000001</v>
      </c>
      <c r="F22" s="24">
        <v>13861.175999999999</v>
      </c>
      <c r="G22" s="24">
        <v>14875.254000000001</v>
      </c>
      <c r="H22" s="24">
        <v>16448.291000000001</v>
      </c>
      <c r="I22" s="24">
        <v>15923.815000000001</v>
      </c>
      <c r="J22" s="24">
        <v>16401.601999999999</v>
      </c>
      <c r="K22" s="24">
        <v>15848.254000000001</v>
      </c>
      <c r="L22" s="24">
        <v>16747.816999999999</v>
      </c>
      <c r="M22" s="24">
        <v>17444.276000000002</v>
      </c>
      <c r="N22" s="24">
        <v>18385.329000000002</v>
      </c>
      <c r="O22" s="24">
        <v>17508.201000000001</v>
      </c>
      <c r="P22" s="24">
        <v>17953.652999999998</v>
      </c>
      <c r="Q22" s="24">
        <v>18106.944</v>
      </c>
      <c r="R22" s="24">
        <v>18677.912</v>
      </c>
      <c r="S22" s="24">
        <v>18491.509999999998</v>
      </c>
      <c r="T22" s="7"/>
      <c r="U22" s="8"/>
    </row>
    <row r="23" spans="1:21" x14ac:dyDescent="0.3">
      <c r="A23" s="14"/>
      <c r="B23" s="16" t="s">
        <v>48</v>
      </c>
      <c r="C23" s="23" t="s">
        <v>21</v>
      </c>
      <c r="D23" s="18" t="s">
        <v>3</v>
      </c>
      <c r="E23" s="24">
        <v>6954.2669999999998</v>
      </c>
      <c r="F23" s="24">
        <v>6452.6679999999997</v>
      </c>
      <c r="G23" s="24">
        <v>10532.03</v>
      </c>
      <c r="H23" s="24">
        <v>12694.393</v>
      </c>
      <c r="I23" s="24">
        <v>13036.210999999999</v>
      </c>
      <c r="J23" s="24">
        <v>12382.728999999999</v>
      </c>
      <c r="K23" s="24">
        <v>10722.232</v>
      </c>
      <c r="L23" s="24">
        <v>10952.012000000001</v>
      </c>
      <c r="M23" s="24">
        <v>11778.946</v>
      </c>
      <c r="N23" s="24">
        <v>14567.72</v>
      </c>
      <c r="O23" s="24">
        <v>16371.439</v>
      </c>
      <c r="P23" s="24">
        <v>15184.956</v>
      </c>
      <c r="Q23" s="24">
        <v>13610.05</v>
      </c>
      <c r="R23" s="24">
        <v>16432.902999999998</v>
      </c>
      <c r="S23" s="24">
        <v>20370.492999999999</v>
      </c>
      <c r="T23" s="7"/>
      <c r="U23" s="8"/>
    </row>
    <row r="24" spans="1:21" ht="15" thickBot="1" x14ac:dyDescent="0.35">
      <c r="A24" s="14"/>
      <c r="B24" s="16" t="s">
        <v>30</v>
      </c>
      <c r="C24" s="26" t="s">
        <v>22</v>
      </c>
      <c r="D24" s="19" t="s">
        <v>3</v>
      </c>
      <c r="E24" s="28">
        <v>34095.216</v>
      </c>
      <c r="F24" s="27">
        <v>37235.966</v>
      </c>
      <c r="G24" s="28">
        <v>34608.65</v>
      </c>
      <c r="H24" s="28">
        <v>36245.417999999998</v>
      </c>
      <c r="I24" s="27">
        <v>39620.675000000003</v>
      </c>
      <c r="J24" s="28">
        <v>39446.317000000003</v>
      </c>
      <c r="K24" s="28">
        <v>37409.61</v>
      </c>
      <c r="L24" s="27">
        <v>34248.480000000003</v>
      </c>
      <c r="M24" s="28">
        <v>30775.373</v>
      </c>
      <c r="N24" s="28">
        <v>33488.171000000002</v>
      </c>
      <c r="O24" s="28">
        <v>36168.07</v>
      </c>
      <c r="P24" s="28">
        <v>37861.055</v>
      </c>
      <c r="Q24" s="28">
        <v>42387.228999999999</v>
      </c>
      <c r="R24" s="28">
        <v>44925.656999999999</v>
      </c>
      <c r="S24" s="28">
        <v>40158.737999999998</v>
      </c>
      <c r="T24" s="7"/>
      <c r="U24" s="8"/>
    </row>
    <row r="25" spans="1:21" x14ac:dyDescent="0.3">
      <c r="A25" s="14"/>
      <c r="B25" s="14"/>
      <c r="C25" s="29" t="s">
        <v>23</v>
      </c>
      <c r="D25" s="20" t="s">
        <v>3</v>
      </c>
      <c r="E25" s="30">
        <f t="shared" ref="E25:S25" si="0">SUM(E5:E24)</f>
        <v>356971.63400000014</v>
      </c>
      <c r="F25" s="30">
        <f t="shared" si="0"/>
        <v>373018.63</v>
      </c>
      <c r="G25" s="30">
        <f t="shared" si="0"/>
        <v>385019.74200000003</v>
      </c>
      <c r="H25" s="30">
        <f t="shared" si="0"/>
        <v>415030.30500000005</v>
      </c>
      <c r="I25" s="30">
        <f t="shared" si="0"/>
        <v>430014.34899999993</v>
      </c>
      <c r="J25" s="30">
        <f t="shared" si="0"/>
        <v>436340.38</v>
      </c>
      <c r="K25" s="30">
        <f t="shared" si="0"/>
        <v>397757.26900000003</v>
      </c>
      <c r="L25" s="30">
        <f t="shared" si="0"/>
        <v>413437.47200000001</v>
      </c>
      <c r="M25" s="30">
        <f t="shared" si="0"/>
        <v>422432.72100000002</v>
      </c>
      <c r="N25" s="30">
        <f t="shared" si="0"/>
        <v>453552.75099999993</v>
      </c>
      <c r="O25" s="30">
        <f t="shared" si="0"/>
        <v>470103.08199999999</v>
      </c>
      <c r="P25" s="30">
        <f t="shared" si="0"/>
        <v>480808.75</v>
      </c>
      <c r="Q25" s="30">
        <f t="shared" si="0"/>
        <v>508863.52400000009</v>
      </c>
      <c r="R25" s="30">
        <f t="shared" si="0"/>
        <v>534161.16700000002</v>
      </c>
      <c r="S25" s="30">
        <f t="shared" si="0"/>
        <v>550342.57799999998</v>
      </c>
      <c r="T25" s="11"/>
      <c r="U25" s="11"/>
    </row>
    <row r="26" spans="1:21" x14ac:dyDescent="0.3">
      <c r="A26" s="14"/>
      <c r="B26" s="14"/>
      <c r="C26" s="29" t="s">
        <v>24</v>
      </c>
      <c r="D26" s="20" t="s">
        <v>3</v>
      </c>
      <c r="E26" s="30">
        <v>360427</v>
      </c>
      <c r="F26" s="30">
        <v>376663</v>
      </c>
      <c r="G26" s="30">
        <v>389211</v>
      </c>
      <c r="H26" s="30">
        <v>419632</v>
      </c>
      <c r="I26" s="30">
        <v>434650</v>
      </c>
      <c r="J26" s="30">
        <v>440793</v>
      </c>
      <c r="K26" s="30">
        <v>401079</v>
      </c>
      <c r="L26" s="30">
        <v>417796</v>
      </c>
      <c r="M26" s="30">
        <v>427430</v>
      </c>
      <c r="N26" s="30">
        <v>459166</v>
      </c>
      <c r="O26" s="30">
        <v>476290</v>
      </c>
      <c r="P26" s="30">
        <v>486858</v>
      </c>
      <c r="Q26" s="30">
        <v>515188</v>
      </c>
      <c r="R26" s="30">
        <v>540519</v>
      </c>
      <c r="S26" s="30">
        <v>556563</v>
      </c>
    </row>
    <row r="27" spans="1:21" x14ac:dyDescent="0.3">
      <c r="A27" s="14"/>
      <c r="B27" s="14"/>
      <c r="C27" s="14"/>
      <c r="D27" s="14"/>
      <c r="E27" s="31">
        <f>(E26-E25)/E26</f>
        <v>9.5868677984719888E-3</v>
      </c>
      <c r="F27" s="31">
        <f t="shared" ref="F27:S27" si="1">(F26-F25)/F26</f>
        <v>9.675412769504824E-3</v>
      </c>
      <c r="G27" s="31">
        <f t="shared" si="1"/>
        <v>1.0768601092980343E-2</v>
      </c>
      <c r="H27" s="31">
        <f t="shared" si="1"/>
        <v>1.0966024993327364E-2</v>
      </c>
      <c r="I27" s="31">
        <f t="shared" si="1"/>
        <v>1.0665250201311562E-2</v>
      </c>
      <c r="J27" s="31">
        <f t="shared" si="1"/>
        <v>1.0101385457573045E-2</v>
      </c>
      <c r="K27" s="31">
        <f t="shared" si="1"/>
        <v>8.2819868404976835E-3</v>
      </c>
      <c r="L27" s="31">
        <f t="shared" si="1"/>
        <v>1.0432191787379466E-2</v>
      </c>
      <c r="M27" s="31">
        <f t="shared" si="1"/>
        <v>1.1691455910909343E-2</v>
      </c>
      <c r="N27" s="31">
        <f t="shared" si="1"/>
        <v>1.2224879455360521E-2</v>
      </c>
      <c r="O27" s="31">
        <f t="shared" si="1"/>
        <v>1.298981292909783E-2</v>
      </c>
      <c r="P27" s="31">
        <f t="shared" si="1"/>
        <v>1.2425080824388221E-2</v>
      </c>
      <c r="Q27" s="31">
        <f t="shared" si="1"/>
        <v>1.227605456648817E-2</v>
      </c>
      <c r="R27" s="31">
        <f t="shared" si="1"/>
        <v>1.1762459784022364E-2</v>
      </c>
      <c r="S27" s="31">
        <f t="shared" si="1"/>
        <v>1.1176492149136793E-2</v>
      </c>
      <c r="T27" s="2"/>
    </row>
    <row r="28" spans="1:2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21" x14ac:dyDescent="0.3">
      <c r="A29" s="14"/>
      <c r="B29" s="14" t="s">
        <v>61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1" x14ac:dyDescent="0.3">
      <c r="A31" s="21" t="s">
        <v>50</v>
      </c>
      <c r="B31" s="21" t="s">
        <v>1</v>
      </c>
      <c r="C31" s="21" t="s">
        <v>27</v>
      </c>
      <c r="D31" s="22" t="s">
        <v>2</v>
      </c>
      <c r="E31" s="21">
        <v>2003</v>
      </c>
      <c r="F31" s="21">
        <v>2004</v>
      </c>
      <c r="G31" s="21">
        <v>2005</v>
      </c>
      <c r="H31" s="21">
        <v>2006</v>
      </c>
      <c r="I31" s="21">
        <v>2007</v>
      </c>
      <c r="J31" s="21">
        <v>2008</v>
      </c>
      <c r="K31" s="21">
        <v>2009</v>
      </c>
      <c r="L31" s="21">
        <v>2010</v>
      </c>
      <c r="M31" s="21">
        <v>2011</v>
      </c>
      <c r="N31" s="21">
        <v>2012</v>
      </c>
      <c r="O31" s="21">
        <v>2013</v>
      </c>
      <c r="P31" s="21">
        <v>2014</v>
      </c>
      <c r="Q31" s="21">
        <v>2015</v>
      </c>
      <c r="R31" s="21">
        <v>2016</v>
      </c>
      <c r="S31" s="21">
        <v>2017</v>
      </c>
      <c r="T31" s="6"/>
      <c r="U31" s="6"/>
    </row>
    <row r="32" spans="1:21" x14ac:dyDescent="0.3">
      <c r="A32" s="14" t="s">
        <v>49</v>
      </c>
      <c r="B32" s="14" t="s">
        <v>28</v>
      </c>
      <c r="C32" s="29" t="s">
        <v>4</v>
      </c>
      <c r="D32" s="32" t="s">
        <v>3</v>
      </c>
      <c r="E32" s="30">
        <v>7230.5140000000001</v>
      </c>
      <c r="F32" s="30">
        <v>7752.2870000000003</v>
      </c>
      <c r="G32" s="30">
        <v>8374.6530000000002</v>
      </c>
      <c r="H32" s="30">
        <v>9889.3889999999992</v>
      </c>
      <c r="I32" s="30">
        <v>10905.236999999999</v>
      </c>
      <c r="J32" s="30">
        <v>10794.654</v>
      </c>
      <c r="K32" s="30">
        <v>10773.032999999999</v>
      </c>
      <c r="L32" s="30">
        <v>10489.319</v>
      </c>
      <c r="M32" s="30">
        <v>11254.620999999999</v>
      </c>
      <c r="N32" s="30">
        <v>11619.855</v>
      </c>
      <c r="O32" s="30">
        <v>11566.419</v>
      </c>
      <c r="P32" s="30">
        <v>12540.669</v>
      </c>
      <c r="Q32" s="30">
        <v>12492.483</v>
      </c>
      <c r="R32" s="30">
        <v>12732.82</v>
      </c>
      <c r="S32" s="30">
        <v>12145.138000000001</v>
      </c>
      <c r="T32" s="7"/>
      <c r="U32" s="8"/>
    </row>
    <row r="33" spans="1:21" x14ac:dyDescent="0.3">
      <c r="A33" s="14" t="s">
        <v>49</v>
      </c>
      <c r="B33" s="14" t="s">
        <v>24</v>
      </c>
      <c r="C33" s="29"/>
      <c r="D33" s="32"/>
      <c r="E33" s="30">
        <f>SUM(E32)</f>
        <v>7230.5140000000001</v>
      </c>
      <c r="F33" s="30">
        <f t="shared" ref="F33:S33" si="2">SUM(F32)</f>
        <v>7752.2870000000003</v>
      </c>
      <c r="G33" s="30">
        <f t="shared" si="2"/>
        <v>8374.6530000000002</v>
      </c>
      <c r="H33" s="30">
        <f t="shared" si="2"/>
        <v>9889.3889999999992</v>
      </c>
      <c r="I33" s="30">
        <f t="shared" si="2"/>
        <v>10905.236999999999</v>
      </c>
      <c r="J33" s="30">
        <f t="shared" si="2"/>
        <v>10794.654</v>
      </c>
      <c r="K33" s="30">
        <f t="shared" si="2"/>
        <v>10773.032999999999</v>
      </c>
      <c r="L33" s="30">
        <f t="shared" si="2"/>
        <v>10489.319</v>
      </c>
      <c r="M33" s="30">
        <f t="shared" si="2"/>
        <v>11254.620999999999</v>
      </c>
      <c r="N33" s="30">
        <f t="shared" si="2"/>
        <v>11619.855</v>
      </c>
      <c r="O33" s="30">
        <f t="shared" si="2"/>
        <v>11566.419</v>
      </c>
      <c r="P33" s="30">
        <f t="shared" si="2"/>
        <v>12540.669</v>
      </c>
      <c r="Q33" s="30">
        <f t="shared" si="2"/>
        <v>12492.483</v>
      </c>
      <c r="R33" s="30">
        <f t="shared" si="2"/>
        <v>12732.82</v>
      </c>
      <c r="S33" s="30">
        <f t="shared" si="2"/>
        <v>12145.138000000001</v>
      </c>
      <c r="T33" s="7"/>
      <c r="U33" s="8"/>
    </row>
    <row r="34" spans="1:21" ht="15" x14ac:dyDescent="0.35">
      <c r="A34" s="14" t="s">
        <v>64</v>
      </c>
      <c r="B34" s="14" t="s">
        <v>33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>
        <v>7455.9975583291443</v>
      </c>
      <c r="P34" s="14">
        <v>7571.1309101920633</v>
      </c>
      <c r="Q34" s="14">
        <v>6802.5087638073956</v>
      </c>
      <c r="R34" s="14">
        <v>6138.4415293878492</v>
      </c>
      <c r="S34" s="14">
        <v>6128.9641910759028</v>
      </c>
    </row>
    <row r="35" spans="1:21" x14ac:dyDescent="0.3">
      <c r="A35" s="14"/>
      <c r="B35" s="14"/>
      <c r="C35" s="29"/>
      <c r="D35" s="32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7"/>
      <c r="U35" s="8"/>
    </row>
    <row r="36" spans="1:21" x14ac:dyDescent="0.3">
      <c r="A36" s="21" t="s">
        <v>50</v>
      </c>
      <c r="B36" s="21" t="s">
        <v>1</v>
      </c>
      <c r="C36" s="21" t="s">
        <v>27</v>
      </c>
      <c r="D36" s="22" t="s">
        <v>2</v>
      </c>
      <c r="E36" s="21">
        <v>2003</v>
      </c>
      <c r="F36" s="21">
        <v>2004</v>
      </c>
      <c r="G36" s="21">
        <v>2005</v>
      </c>
      <c r="H36" s="21">
        <v>2006</v>
      </c>
      <c r="I36" s="21">
        <v>2007</v>
      </c>
      <c r="J36" s="21">
        <v>2008</v>
      </c>
      <c r="K36" s="21">
        <v>2009</v>
      </c>
      <c r="L36" s="21">
        <v>2010</v>
      </c>
      <c r="M36" s="21">
        <v>2011</v>
      </c>
      <c r="N36" s="21">
        <v>2012</v>
      </c>
      <c r="O36" s="21">
        <v>2013</v>
      </c>
      <c r="P36" s="21">
        <v>2014</v>
      </c>
      <c r="Q36" s="21">
        <v>2015</v>
      </c>
      <c r="R36" s="21">
        <v>2016</v>
      </c>
      <c r="S36" s="21">
        <v>2017</v>
      </c>
      <c r="T36" s="6"/>
      <c r="U36" s="6"/>
    </row>
    <row r="37" spans="1:21" x14ac:dyDescent="0.3">
      <c r="A37" s="14" t="s">
        <v>49</v>
      </c>
      <c r="B37" s="14" t="s">
        <v>30</v>
      </c>
      <c r="C37" s="29" t="s">
        <v>6</v>
      </c>
      <c r="D37" s="32" t="s">
        <v>3</v>
      </c>
      <c r="E37" s="30">
        <v>91659.232000000004</v>
      </c>
      <c r="F37" s="30">
        <v>96976.232999999993</v>
      </c>
      <c r="G37" s="30">
        <v>99907.971000000005</v>
      </c>
      <c r="H37" s="30">
        <v>108845.474</v>
      </c>
      <c r="I37" s="30">
        <v>109652.474</v>
      </c>
      <c r="J37" s="30">
        <v>110123.302</v>
      </c>
      <c r="K37" s="30">
        <v>92935.464999999997</v>
      </c>
      <c r="L37" s="30">
        <v>98573.22</v>
      </c>
      <c r="M37" s="30">
        <v>101462.16899999999</v>
      </c>
      <c r="N37" s="30">
        <v>116731.923</v>
      </c>
      <c r="O37" s="30">
        <v>122756.47900000001</v>
      </c>
      <c r="P37" s="30">
        <v>126167.26300000001</v>
      </c>
      <c r="Q37" s="30">
        <v>135663.15</v>
      </c>
      <c r="R37" s="30">
        <v>146512.16399999999</v>
      </c>
      <c r="S37" s="30">
        <v>152267.21400000001</v>
      </c>
      <c r="T37" s="7"/>
      <c r="U37" s="8"/>
    </row>
    <row r="38" spans="1:21" x14ac:dyDescent="0.3">
      <c r="A38" s="14" t="s">
        <v>49</v>
      </c>
      <c r="B38" s="14" t="s">
        <v>30</v>
      </c>
      <c r="C38" s="29" t="s">
        <v>22</v>
      </c>
      <c r="D38" s="32" t="s">
        <v>3</v>
      </c>
      <c r="E38" s="30">
        <v>34095.216</v>
      </c>
      <c r="F38" s="33">
        <v>37235.966</v>
      </c>
      <c r="G38" s="30">
        <v>34608.65</v>
      </c>
      <c r="H38" s="30">
        <v>36245.417999999998</v>
      </c>
      <c r="I38" s="33">
        <v>39620.675000000003</v>
      </c>
      <c r="J38" s="30">
        <v>39446.317000000003</v>
      </c>
      <c r="K38" s="30">
        <v>37409.61</v>
      </c>
      <c r="L38" s="33">
        <v>34248.480000000003</v>
      </c>
      <c r="M38" s="30">
        <v>30775.373</v>
      </c>
      <c r="N38" s="30">
        <v>33488.171000000002</v>
      </c>
      <c r="O38" s="30">
        <v>36168.07</v>
      </c>
      <c r="P38" s="30">
        <v>37861.055</v>
      </c>
      <c r="Q38" s="30">
        <v>42387.228999999999</v>
      </c>
      <c r="R38" s="30">
        <v>44925.656999999999</v>
      </c>
      <c r="S38" s="30">
        <v>40158.737999999998</v>
      </c>
      <c r="T38" s="7"/>
      <c r="U38" s="8"/>
    </row>
    <row r="39" spans="1:21" x14ac:dyDescent="0.3">
      <c r="A39" s="14" t="s">
        <v>49</v>
      </c>
      <c r="B39" s="14" t="s">
        <v>24</v>
      </c>
      <c r="C39" s="29"/>
      <c r="D39" s="32"/>
      <c r="E39" s="30">
        <f>SUM(E37:E38)</f>
        <v>125754.448</v>
      </c>
      <c r="F39" s="30">
        <f t="shared" ref="F39:S39" si="3">SUM(F37:F38)</f>
        <v>134212.19899999999</v>
      </c>
      <c r="G39" s="30">
        <f t="shared" si="3"/>
        <v>134516.62100000001</v>
      </c>
      <c r="H39" s="30">
        <f t="shared" si="3"/>
        <v>145090.89199999999</v>
      </c>
      <c r="I39" s="30">
        <f t="shared" si="3"/>
        <v>149273.149</v>
      </c>
      <c r="J39" s="30">
        <f t="shared" si="3"/>
        <v>149569.61900000001</v>
      </c>
      <c r="K39" s="30">
        <f t="shared" si="3"/>
        <v>130345.075</v>
      </c>
      <c r="L39" s="30">
        <f t="shared" si="3"/>
        <v>132821.70000000001</v>
      </c>
      <c r="M39" s="30">
        <f t="shared" si="3"/>
        <v>132237.54199999999</v>
      </c>
      <c r="N39" s="30">
        <f t="shared" si="3"/>
        <v>150220.09399999998</v>
      </c>
      <c r="O39" s="30">
        <f t="shared" si="3"/>
        <v>158924.549</v>
      </c>
      <c r="P39" s="30">
        <f t="shared" si="3"/>
        <v>164028.318</v>
      </c>
      <c r="Q39" s="30">
        <f t="shared" si="3"/>
        <v>178050.37899999999</v>
      </c>
      <c r="R39" s="30">
        <f t="shared" si="3"/>
        <v>191437.821</v>
      </c>
      <c r="S39" s="30">
        <f t="shared" si="3"/>
        <v>192425.95199999999</v>
      </c>
      <c r="T39" s="7"/>
      <c r="U39" s="8"/>
    </row>
    <row r="40" spans="1:21" ht="15" x14ac:dyDescent="0.35">
      <c r="A40" s="14" t="s">
        <v>64</v>
      </c>
      <c r="B40" s="14" t="s">
        <v>34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>
        <v>1830.1041703016547</v>
      </c>
      <c r="P40" s="14">
        <v>1814.4799327099774</v>
      </c>
      <c r="Q40" s="14">
        <v>1435.0260239346042</v>
      </c>
      <c r="R40" s="14">
        <v>1993.2791637428973</v>
      </c>
      <c r="S40" s="14">
        <v>2147.0392392463536</v>
      </c>
    </row>
    <row r="41" spans="1:21" x14ac:dyDescent="0.3">
      <c r="A41" s="14"/>
      <c r="B41" s="14"/>
      <c r="C41" s="29"/>
      <c r="D41" s="32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7"/>
      <c r="U41" s="8"/>
    </row>
    <row r="42" spans="1:21" x14ac:dyDescent="0.3">
      <c r="A42" s="21" t="s">
        <v>50</v>
      </c>
      <c r="B42" s="21" t="s">
        <v>1</v>
      </c>
      <c r="C42" s="21" t="s">
        <v>27</v>
      </c>
      <c r="D42" s="22" t="s">
        <v>2</v>
      </c>
      <c r="E42" s="21">
        <v>2003</v>
      </c>
      <c r="F42" s="21">
        <v>2004</v>
      </c>
      <c r="G42" s="21">
        <v>2005</v>
      </c>
      <c r="H42" s="21">
        <v>2006</v>
      </c>
      <c r="I42" s="21">
        <v>2007</v>
      </c>
      <c r="J42" s="21">
        <v>2008</v>
      </c>
      <c r="K42" s="21">
        <v>2009</v>
      </c>
      <c r="L42" s="21">
        <v>2010</v>
      </c>
      <c r="M42" s="21">
        <v>2011</v>
      </c>
      <c r="N42" s="21">
        <v>2012</v>
      </c>
      <c r="O42" s="21">
        <v>2013</v>
      </c>
      <c r="P42" s="21">
        <v>2014</v>
      </c>
      <c r="Q42" s="21">
        <v>2015</v>
      </c>
      <c r="R42" s="21">
        <v>2016</v>
      </c>
      <c r="S42" s="21">
        <v>2017</v>
      </c>
      <c r="T42" s="6"/>
      <c r="U42" s="6"/>
    </row>
    <row r="43" spans="1:21" x14ac:dyDescent="0.3">
      <c r="A43" s="14" t="s">
        <v>49</v>
      </c>
      <c r="B43" s="14" t="s">
        <v>31</v>
      </c>
      <c r="C43" s="29" t="s">
        <v>9</v>
      </c>
      <c r="D43" s="32" t="s">
        <v>3</v>
      </c>
      <c r="E43" s="30">
        <v>16089.456</v>
      </c>
      <c r="F43" s="30">
        <v>16283.53</v>
      </c>
      <c r="G43" s="30">
        <v>16785.816999999999</v>
      </c>
      <c r="H43" s="30">
        <v>17769.056</v>
      </c>
      <c r="I43" s="30">
        <v>18385.810000000001</v>
      </c>
      <c r="J43" s="30">
        <v>17991.080999999998</v>
      </c>
      <c r="K43" s="30">
        <v>15689.262000000001</v>
      </c>
      <c r="L43" s="30">
        <v>17408.942999999999</v>
      </c>
      <c r="M43" s="30">
        <v>18072.098999999998</v>
      </c>
      <c r="N43" s="30">
        <v>19076.992999999999</v>
      </c>
      <c r="O43" s="30">
        <v>19990.86</v>
      </c>
      <c r="P43" s="30">
        <v>21106.706999999999</v>
      </c>
      <c r="Q43" s="30">
        <v>23126.3</v>
      </c>
      <c r="R43" s="30">
        <v>25384.329000000002</v>
      </c>
      <c r="S43" s="30">
        <v>27511.870999999999</v>
      </c>
      <c r="T43" s="7"/>
      <c r="U43" s="8"/>
    </row>
    <row r="44" spans="1:21" x14ac:dyDescent="0.3">
      <c r="A44" s="14" t="s">
        <v>49</v>
      </c>
      <c r="B44" s="14" t="s">
        <v>24</v>
      </c>
      <c r="C44" s="29"/>
      <c r="D44" s="32"/>
      <c r="E44" s="30">
        <f>SUM(E43)</f>
        <v>16089.456</v>
      </c>
      <c r="F44" s="30">
        <f t="shared" ref="F44" si="4">SUM(F43)</f>
        <v>16283.53</v>
      </c>
      <c r="G44" s="30">
        <f t="shared" ref="G44" si="5">SUM(G43)</f>
        <v>16785.816999999999</v>
      </c>
      <c r="H44" s="30">
        <f t="shared" ref="H44" si="6">SUM(H43)</f>
        <v>17769.056</v>
      </c>
      <c r="I44" s="30">
        <f t="shared" ref="I44" si="7">SUM(I43)</f>
        <v>18385.810000000001</v>
      </c>
      <c r="J44" s="30">
        <f t="shared" ref="J44" si="8">SUM(J43)</f>
        <v>17991.080999999998</v>
      </c>
      <c r="K44" s="30">
        <f t="shared" ref="K44" si="9">SUM(K43)</f>
        <v>15689.262000000001</v>
      </c>
      <c r="L44" s="30">
        <f t="shared" ref="L44" si="10">SUM(L43)</f>
        <v>17408.942999999999</v>
      </c>
      <c r="M44" s="30">
        <f t="shared" ref="M44" si="11">SUM(M43)</f>
        <v>18072.098999999998</v>
      </c>
      <c r="N44" s="30">
        <f t="shared" ref="N44" si="12">SUM(N43)</f>
        <v>19076.992999999999</v>
      </c>
      <c r="O44" s="30">
        <f t="shared" ref="O44" si="13">SUM(O43)</f>
        <v>19990.86</v>
      </c>
      <c r="P44" s="30">
        <f t="shared" ref="P44" si="14">SUM(P43)</f>
        <v>21106.706999999999</v>
      </c>
      <c r="Q44" s="30">
        <f t="shared" ref="Q44" si="15">SUM(Q43)</f>
        <v>23126.3</v>
      </c>
      <c r="R44" s="30">
        <f t="shared" ref="R44" si="16">SUM(R43)</f>
        <v>25384.329000000002</v>
      </c>
      <c r="S44" s="30">
        <f t="shared" ref="S44" si="17">SUM(S43)</f>
        <v>27511.870999999999</v>
      </c>
      <c r="T44" s="7"/>
      <c r="U44" s="8"/>
    </row>
    <row r="45" spans="1:21" ht="15" x14ac:dyDescent="0.35">
      <c r="A45" s="14" t="s">
        <v>64</v>
      </c>
      <c r="B45" s="14" t="s">
        <v>35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>
        <v>4428.2485837602771</v>
      </c>
      <c r="P45" s="14">
        <v>4426.1881413603478</v>
      </c>
      <c r="Q45" s="14">
        <v>4702.7343567431953</v>
      </c>
      <c r="R45" s="14">
        <v>4880.5850508820913</v>
      </c>
      <c r="S45" s="14">
        <v>4796.2998002800459</v>
      </c>
    </row>
    <row r="46" spans="1:21" ht="15" x14ac:dyDescent="0.35">
      <c r="A46" s="14" t="s">
        <v>64</v>
      </c>
      <c r="B46" s="14" t="s">
        <v>36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>
        <v>2001.128673081837</v>
      </c>
      <c r="P46" s="14">
        <v>1938.7217684055031</v>
      </c>
      <c r="Q46" s="14">
        <v>2121.7644851770674</v>
      </c>
      <c r="R46" s="14">
        <v>2104.9169179122446</v>
      </c>
      <c r="S46" s="14">
        <v>2066.5107367973178</v>
      </c>
    </row>
    <row r="47" spans="1:21" ht="15" x14ac:dyDescent="0.35">
      <c r="A47" s="14" t="s">
        <v>64</v>
      </c>
      <c r="B47" s="14" t="s">
        <v>77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>
        <f>O45+O46</f>
        <v>6429.3772568421136</v>
      </c>
      <c r="P47" s="14">
        <f t="shared" ref="P47:S47" si="18">P45+P46</f>
        <v>6364.9099097658509</v>
      </c>
      <c r="Q47" s="14">
        <f t="shared" si="18"/>
        <v>6824.4988419202627</v>
      </c>
      <c r="R47" s="14">
        <f t="shared" si="18"/>
        <v>6985.5019687943359</v>
      </c>
      <c r="S47" s="14">
        <f t="shared" si="18"/>
        <v>6862.8105370773637</v>
      </c>
    </row>
    <row r="48" spans="1:21" x14ac:dyDescent="0.3">
      <c r="A48" s="14"/>
      <c r="B48" s="14"/>
      <c r="C48" s="29"/>
      <c r="D48" s="32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7"/>
      <c r="U48" s="8"/>
    </row>
    <row r="49" spans="1:21" x14ac:dyDescent="0.3">
      <c r="A49" s="21" t="s">
        <v>50</v>
      </c>
      <c r="B49" s="21" t="s">
        <v>1</v>
      </c>
      <c r="C49" s="21" t="s">
        <v>27</v>
      </c>
      <c r="D49" s="22" t="s">
        <v>2</v>
      </c>
      <c r="E49" s="21">
        <v>2003</v>
      </c>
      <c r="F49" s="21">
        <v>2004</v>
      </c>
      <c r="G49" s="21">
        <v>2005</v>
      </c>
      <c r="H49" s="21">
        <v>2006</v>
      </c>
      <c r="I49" s="21">
        <v>2007</v>
      </c>
      <c r="J49" s="21">
        <v>2008</v>
      </c>
      <c r="K49" s="21">
        <v>2009</v>
      </c>
      <c r="L49" s="21">
        <v>2010</v>
      </c>
      <c r="M49" s="21">
        <v>2011</v>
      </c>
      <c r="N49" s="21">
        <v>2012</v>
      </c>
      <c r="O49" s="21">
        <v>2013</v>
      </c>
      <c r="P49" s="21">
        <v>2014</v>
      </c>
      <c r="Q49" s="21">
        <v>2015</v>
      </c>
      <c r="R49" s="21">
        <v>2016</v>
      </c>
      <c r="S49" s="21">
        <v>2017</v>
      </c>
      <c r="T49" s="6"/>
      <c r="U49" s="6"/>
    </row>
    <row r="50" spans="1:21" x14ac:dyDescent="0.3">
      <c r="A50" s="14" t="s">
        <v>49</v>
      </c>
      <c r="B50" s="14" t="s">
        <v>32</v>
      </c>
      <c r="C50" s="29" t="s">
        <v>7</v>
      </c>
      <c r="D50" s="32" t="s">
        <v>3</v>
      </c>
      <c r="E50" s="30">
        <v>29855.828000000001</v>
      </c>
      <c r="F50" s="30">
        <v>30248.241999999998</v>
      </c>
      <c r="G50" s="30">
        <v>32234.52</v>
      </c>
      <c r="H50" s="30">
        <v>34029.440999999999</v>
      </c>
      <c r="I50" s="30">
        <v>35351.512000000002</v>
      </c>
      <c r="J50" s="30">
        <v>36317.279999999999</v>
      </c>
      <c r="K50" s="30">
        <v>31243.206999999999</v>
      </c>
      <c r="L50" s="30">
        <v>34990.311999999998</v>
      </c>
      <c r="M50" s="30">
        <v>37343.205999999998</v>
      </c>
      <c r="N50" s="30">
        <v>39253.347999999904</v>
      </c>
      <c r="O50" s="30">
        <v>39135.309000000001</v>
      </c>
      <c r="P50" s="30">
        <v>41103.262000000002</v>
      </c>
      <c r="Q50" s="30">
        <v>45186.434000000001</v>
      </c>
      <c r="R50" s="30">
        <v>48786.642999999996</v>
      </c>
      <c r="S50" s="30">
        <v>49352.612000000001</v>
      </c>
      <c r="T50" s="7"/>
      <c r="U50" s="8"/>
    </row>
    <row r="51" spans="1:21" x14ac:dyDescent="0.3">
      <c r="A51" s="14" t="s">
        <v>49</v>
      </c>
      <c r="B51" s="14" t="s">
        <v>32</v>
      </c>
      <c r="C51" s="29" t="s">
        <v>8</v>
      </c>
      <c r="D51" s="32" t="s">
        <v>3</v>
      </c>
      <c r="E51" s="30">
        <v>32891.207999999999</v>
      </c>
      <c r="F51" s="30">
        <v>34024.508000000002</v>
      </c>
      <c r="G51" s="30">
        <v>35440.544000000002</v>
      </c>
      <c r="H51" s="30">
        <v>37963.813999999998</v>
      </c>
      <c r="I51" s="30">
        <v>42146.752999999997</v>
      </c>
      <c r="J51" s="30">
        <v>44310.122000000003</v>
      </c>
      <c r="K51" s="30">
        <v>36572.606</v>
      </c>
      <c r="L51" s="30">
        <v>38624.112999999998</v>
      </c>
      <c r="M51" s="30">
        <v>41379.124000000003</v>
      </c>
      <c r="N51" s="30">
        <v>42426.379000000001</v>
      </c>
      <c r="O51" s="30">
        <v>43818.196000000004</v>
      </c>
      <c r="P51" s="30">
        <v>42436.09</v>
      </c>
      <c r="Q51" s="30">
        <v>44847.167000000001</v>
      </c>
      <c r="R51" s="30">
        <v>42824.156000000003</v>
      </c>
      <c r="S51" s="30">
        <v>45286.953000000001</v>
      </c>
      <c r="T51" s="7"/>
      <c r="U51" s="8"/>
    </row>
    <row r="52" spans="1:21" x14ac:dyDescent="0.3">
      <c r="A52" s="14" t="s">
        <v>49</v>
      </c>
      <c r="B52" s="14" t="s">
        <v>32</v>
      </c>
      <c r="C52" s="29" t="s">
        <v>10</v>
      </c>
      <c r="D52" s="32" t="s">
        <v>3</v>
      </c>
      <c r="E52" s="30">
        <v>1790.2149999999999</v>
      </c>
      <c r="F52" s="30">
        <v>2076.0740000000001</v>
      </c>
      <c r="G52" s="30">
        <v>2428.192</v>
      </c>
      <c r="H52" s="30">
        <v>3169.8209999999999</v>
      </c>
      <c r="I52" s="30">
        <v>3731.7049999999999</v>
      </c>
      <c r="J52" s="30">
        <v>3978.1280000000002</v>
      </c>
      <c r="K52" s="30">
        <v>4154.2749999999996</v>
      </c>
      <c r="L52" s="30">
        <v>4425.5389999999998</v>
      </c>
      <c r="M52" s="30">
        <v>4529.1850000000004</v>
      </c>
      <c r="N52" s="30">
        <v>5831.3220000000001</v>
      </c>
      <c r="O52" s="30">
        <v>6266.7030000000004</v>
      </c>
      <c r="P52" s="30">
        <v>6533.4250000000002</v>
      </c>
      <c r="Q52" s="30">
        <v>7514.875</v>
      </c>
      <c r="R52" s="30">
        <v>9475.9459999999999</v>
      </c>
      <c r="S52" s="30">
        <v>10472.56</v>
      </c>
      <c r="T52" s="7"/>
      <c r="U52" s="8"/>
    </row>
    <row r="53" spans="1:21" x14ac:dyDescent="0.3">
      <c r="A53" s="14" t="s">
        <v>49</v>
      </c>
      <c r="B53" s="14" t="s">
        <v>32</v>
      </c>
      <c r="C53" s="29" t="s">
        <v>11</v>
      </c>
      <c r="D53" s="32" t="s">
        <v>3</v>
      </c>
      <c r="E53" s="30">
        <v>3749.0410000000002</v>
      </c>
      <c r="F53" s="30">
        <v>4652.1940000000004</v>
      </c>
      <c r="G53" s="30">
        <v>4044.8119999999999</v>
      </c>
      <c r="H53" s="30">
        <v>4633.3900000000003</v>
      </c>
      <c r="I53" s="30">
        <v>5070.1639999999998</v>
      </c>
      <c r="J53" s="30">
        <v>6315.4970000000003</v>
      </c>
      <c r="K53" s="30">
        <v>6807.35</v>
      </c>
      <c r="L53" s="30">
        <v>8052.924</v>
      </c>
      <c r="M53" s="30">
        <v>8331.3639999999996</v>
      </c>
      <c r="N53" s="30">
        <v>9580.9719999999998</v>
      </c>
      <c r="O53" s="30">
        <v>11358.263000000001</v>
      </c>
      <c r="P53" s="30">
        <v>12735.571</v>
      </c>
      <c r="Q53" s="30">
        <v>14480.074000000001</v>
      </c>
      <c r="R53" s="30">
        <v>16232.913</v>
      </c>
      <c r="S53" s="30">
        <v>17877.136999999999</v>
      </c>
      <c r="T53" s="7"/>
      <c r="U53" s="8"/>
    </row>
    <row r="54" spans="1:21" x14ac:dyDescent="0.3">
      <c r="A54" s="14" t="s">
        <v>49</v>
      </c>
      <c r="B54" s="14" t="s">
        <v>32</v>
      </c>
      <c r="C54" s="29" t="s">
        <v>12</v>
      </c>
      <c r="D54" s="32" t="s">
        <v>3</v>
      </c>
      <c r="E54" s="30">
        <v>49482.553999999996</v>
      </c>
      <c r="F54" s="30">
        <v>50954.156000000003</v>
      </c>
      <c r="G54" s="30">
        <v>51994.845999999998</v>
      </c>
      <c r="H54" s="30">
        <v>53234.803999999996</v>
      </c>
      <c r="I54" s="30">
        <v>54344.741999999998</v>
      </c>
      <c r="J54" s="30">
        <v>55406.946000000004</v>
      </c>
      <c r="K54" s="30">
        <v>56192.834999999999</v>
      </c>
      <c r="L54" s="30">
        <v>57825.374000000003</v>
      </c>
      <c r="M54" s="30">
        <v>59561.476999999999</v>
      </c>
      <c r="N54" s="30">
        <v>61100.885000000002</v>
      </c>
      <c r="O54" s="30">
        <v>61771.803999999996</v>
      </c>
      <c r="P54" s="30">
        <v>62898.550999999999</v>
      </c>
      <c r="Q54" s="30">
        <v>64470.067999999999</v>
      </c>
      <c r="R54" s="30">
        <v>65835.762000000002</v>
      </c>
      <c r="S54" s="30">
        <v>66665.494000000006</v>
      </c>
      <c r="T54" s="7"/>
      <c r="U54" s="8"/>
    </row>
    <row r="55" spans="1:21" x14ac:dyDescent="0.3">
      <c r="A55" s="14" t="s">
        <v>49</v>
      </c>
      <c r="B55" s="14" t="s">
        <v>32</v>
      </c>
      <c r="C55" s="29" t="s">
        <v>13</v>
      </c>
      <c r="D55" s="32" t="s">
        <v>3</v>
      </c>
      <c r="E55" s="30">
        <v>3188.9340000000002</v>
      </c>
      <c r="F55" s="30">
        <v>4099.2039999999997</v>
      </c>
      <c r="G55" s="30">
        <v>4263.4040000000005</v>
      </c>
      <c r="H55" s="30">
        <v>4865.0450000000001</v>
      </c>
      <c r="I55" s="30">
        <v>4716.0630000000001</v>
      </c>
      <c r="J55" s="30">
        <v>4730.0950000000003</v>
      </c>
      <c r="K55" s="30">
        <v>4131.8490000000002</v>
      </c>
      <c r="L55" s="30">
        <v>3822.4949999999999</v>
      </c>
      <c r="M55" s="30">
        <v>4022.98</v>
      </c>
      <c r="N55" s="30">
        <v>4129.0690000000004</v>
      </c>
      <c r="O55" s="30">
        <v>4430.0249999999996</v>
      </c>
      <c r="P55" s="30">
        <v>4418.1660000000002</v>
      </c>
      <c r="Q55" s="30">
        <v>4462.8289999999997</v>
      </c>
      <c r="R55" s="30">
        <v>5045.4160000000002</v>
      </c>
      <c r="S55" s="30">
        <v>4718.5119999999997</v>
      </c>
      <c r="T55" s="7"/>
      <c r="U55" s="8"/>
    </row>
    <row r="56" spans="1:21" x14ac:dyDescent="0.3">
      <c r="A56" s="14" t="s">
        <v>49</v>
      </c>
      <c r="B56" s="14" t="s">
        <v>32</v>
      </c>
      <c r="C56" s="29" t="s">
        <v>14</v>
      </c>
      <c r="D56" s="32" t="s">
        <v>3</v>
      </c>
      <c r="E56" s="30">
        <v>46.226999999999997</v>
      </c>
      <c r="F56" s="30">
        <v>46.213999999999999</v>
      </c>
      <c r="G56" s="30">
        <v>48.249000000000002</v>
      </c>
      <c r="H56" s="30">
        <v>50.65</v>
      </c>
      <c r="I56" s="30">
        <v>50.357999999999997</v>
      </c>
      <c r="J56" s="30">
        <v>48.514000000000003</v>
      </c>
      <c r="K56" s="30">
        <v>41.912999999999997</v>
      </c>
      <c r="L56" s="30">
        <v>43.759</v>
      </c>
      <c r="M56" s="30">
        <v>45.451000000000001</v>
      </c>
      <c r="N56" s="30">
        <v>48.460999999999999</v>
      </c>
      <c r="O56" s="30">
        <v>47.475999999999999</v>
      </c>
      <c r="P56" s="30">
        <v>48.207000000000001</v>
      </c>
      <c r="Q56" s="30">
        <v>51.55</v>
      </c>
      <c r="R56" s="30">
        <v>57.423000000000002</v>
      </c>
      <c r="S56" s="30">
        <v>58.561</v>
      </c>
      <c r="T56" s="7"/>
      <c r="U56" s="8"/>
    </row>
    <row r="57" spans="1:21" x14ac:dyDescent="0.3">
      <c r="A57" s="14" t="s">
        <v>49</v>
      </c>
      <c r="B57" s="14" t="s">
        <v>32</v>
      </c>
      <c r="C57" s="29" t="s">
        <v>15</v>
      </c>
      <c r="D57" s="32" t="s">
        <v>3</v>
      </c>
      <c r="E57" s="30">
        <v>15865.264999999999</v>
      </c>
      <c r="F57" s="30">
        <v>16184.349</v>
      </c>
      <c r="G57" s="30">
        <v>16560.629000000001</v>
      </c>
      <c r="H57" s="30">
        <v>18382</v>
      </c>
      <c r="I57" s="30">
        <v>18581.106</v>
      </c>
      <c r="J57" s="30">
        <v>20568.740000000002</v>
      </c>
      <c r="K57" s="30">
        <v>18994.446</v>
      </c>
      <c r="L57" s="30">
        <v>19109.543000000001</v>
      </c>
      <c r="M57" s="30">
        <v>19976.858</v>
      </c>
      <c r="N57" s="30">
        <v>20740.227999999999</v>
      </c>
      <c r="O57" s="30">
        <v>18875.321</v>
      </c>
      <c r="P57" s="30">
        <v>19282.548999999999</v>
      </c>
      <c r="Q57" s="30">
        <v>19131.857</v>
      </c>
      <c r="R57" s="30">
        <v>19582.900000000001</v>
      </c>
      <c r="S57" s="30">
        <v>20017.060000000001</v>
      </c>
      <c r="T57" s="7"/>
      <c r="U57" s="8"/>
    </row>
    <row r="58" spans="1:21" x14ac:dyDescent="0.3">
      <c r="A58" s="14" t="s">
        <v>49</v>
      </c>
      <c r="B58" s="14" t="s">
        <v>32</v>
      </c>
      <c r="C58" s="29" t="s">
        <v>16</v>
      </c>
      <c r="D58" s="32" t="s">
        <v>3</v>
      </c>
      <c r="E58" s="30">
        <v>9544.5169999999998</v>
      </c>
      <c r="F58" s="30">
        <v>10120.934999999999</v>
      </c>
      <c r="G58" s="30">
        <v>10505.370999999999</v>
      </c>
      <c r="H58" s="30">
        <v>11062.555</v>
      </c>
      <c r="I58" s="30">
        <v>12026.61</v>
      </c>
      <c r="J58" s="30">
        <v>11286.995999999999</v>
      </c>
      <c r="K58" s="30">
        <v>10319.651</v>
      </c>
      <c r="L58" s="30">
        <v>10490.351000000001</v>
      </c>
      <c r="M58" s="30">
        <v>11072.727999999999</v>
      </c>
      <c r="N58" s="30">
        <v>10753.21</v>
      </c>
      <c r="O58" s="30">
        <v>10809.537</v>
      </c>
      <c r="P58" s="30">
        <v>10504.914000000001</v>
      </c>
      <c r="Q58" s="30">
        <v>9810.2160000000003</v>
      </c>
      <c r="R58" s="30">
        <v>10253.442999999999</v>
      </c>
      <c r="S58" s="30">
        <v>10692.694</v>
      </c>
      <c r="T58" s="7"/>
      <c r="U58" s="8"/>
    </row>
    <row r="59" spans="1:21" x14ac:dyDescent="0.3">
      <c r="A59" s="14" t="s">
        <v>49</v>
      </c>
      <c r="B59" s="14" t="s">
        <v>32</v>
      </c>
      <c r="C59" s="29" t="s">
        <v>17</v>
      </c>
      <c r="D59" s="32" t="s">
        <v>3</v>
      </c>
      <c r="E59" s="30">
        <v>1062.9159999999999</v>
      </c>
      <c r="F59" s="30">
        <v>1068.846</v>
      </c>
      <c r="G59" s="30">
        <v>1049.654</v>
      </c>
      <c r="H59" s="30">
        <v>1141.0550000000001</v>
      </c>
      <c r="I59" s="30">
        <v>1196.8050000000001</v>
      </c>
      <c r="J59" s="30">
        <v>1177.9929999999999</v>
      </c>
      <c r="K59" s="30">
        <v>1140.4670000000001</v>
      </c>
      <c r="L59" s="30">
        <v>1145.3399999999999</v>
      </c>
      <c r="M59" s="30">
        <v>1135.278</v>
      </c>
      <c r="N59" s="30">
        <v>1165.463</v>
      </c>
      <c r="O59" s="30">
        <v>1198.5060000000001</v>
      </c>
      <c r="P59" s="30">
        <v>1160.76</v>
      </c>
      <c r="Q59" s="30">
        <v>1218.2190000000001</v>
      </c>
      <c r="R59" s="30">
        <v>1262.415</v>
      </c>
      <c r="S59" s="30">
        <v>1265.6220000000001</v>
      </c>
      <c r="T59" s="7"/>
      <c r="U59" s="8"/>
    </row>
    <row r="60" spans="1:21" x14ac:dyDescent="0.3">
      <c r="A60" s="14" t="s">
        <v>49</v>
      </c>
      <c r="B60" s="14" t="s">
        <v>32</v>
      </c>
      <c r="C60" s="29" t="s">
        <v>18</v>
      </c>
      <c r="D60" s="32" t="s">
        <v>3</v>
      </c>
      <c r="E60" s="30">
        <v>7612.652</v>
      </c>
      <c r="F60" s="30">
        <v>8531.9089999999997</v>
      </c>
      <c r="G60" s="30">
        <v>8293.6059999999998</v>
      </c>
      <c r="H60" s="30">
        <v>8912.6659999999993</v>
      </c>
      <c r="I60" s="30">
        <v>7609.848</v>
      </c>
      <c r="J60" s="30">
        <v>8932.1059999999998</v>
      </c>
      <c r="K60" s="30">
        <v>8063.4440000000004</v>
      </c>
      <c r="L60" s="30">
        <v>8084.0420000000004</v>
      </c>
      <c r="M60" s="30">
        <v>7724.3379999999997</v>
      </c>
      <c r="N60" s="30">
        <v>7301.8010000000004</v>
      </c>
      <c r="O60" s="30">
        <v>7298.3810000000003</v>
      </c>
      <c r="P60" s="30">
        <v>6575.9930000000004</v>
      </c>
      <c r="Q60" s="30">
        <v>8148.8440000000001</v>
      </c>
      <c r="R60" s="30">
        <v>8178.1779999999999</v>
      </c>
      <c r="S60" s="33">
        <v>8060.7290000000003</v>
      </c>
      <c r="T60" s="9"/>
      <c r="U60" s="10"/>
    </row>
    <row r="61" spans="1:21" x14ac:dyDescent="0.3">
      <c r="A61" s="14" t="s">
        <v>49</v>
      </c>
      <c r="B61" s="14" t="s">
        <v>32</v>
      </c>
      <c r="C61" s="29" t="s">
        <v>19</v>
      </c>
      <c r="D61" s="32" t="s">
        <v>3</v>
      </c>
      <c r="E61" s="30">
        <v>8130.2920000000004</v>
      </c>
      <c r="F61" s="30">
        <v>8182.1930000000002</v>
      </c>
      <c r="G61" s="30">
        <v>8660.8680000000004</v>
      </c>
      <c r="H61" s="30">
        <v>8942.2819999999992</v>
      </c>
      <c r="I61" s="30">
        <v>9294.66</v>
      </c>
      <c r="J61" s="30">
        <v>9571.232</v>
      </c>
      <c r="K61" s="30">
        <v>9387.4060000000009</v>
      </c>
      <c r="L61" s="30">
        <v>9162.1049999999996</v>
      </c>
      <c r="M61" s="30">
        <v>9071.39</v>
      </c>
      <c r="N61" s="30">
        <v>9564.6779999999999</v>
      </c>
      <c r="O61" s="30">
        <v>9590.5229999999992</v>
      </c>
      <c r="P61" s="30">
        <v>9242.8140000000003</v>
      </c>
      <c r="Q61" s="30">
        <v>9423.2430000000004</v>
      </c>
      <c r="R61" s="30">
        <v>9777.4120000000003</v>
      </c>
      <c r="S61" s="30">
        <v>9606.6569999999992</v>
      </c>
      <c r="T61" s="7"/>
      <c r="U61" s="8"/>
    </row>
    <row r="62" spans="1:21" x14ac:dyDescent="0.3">
      <c r="A62" s="14" t="s">
        <v>49</v>
      </c>
      <c r="B62" s="14" t="s">
        <v>32</v>
      </c>
      <c r="C62" s="29" t="s">
        <v>20</v>
      </c>
      <c r="D62" s="32" t="s">
        <v>3</v>
      </c>
      <c r="E62" s="30">
        <v>14355.574000000001</v>
      </c>
      <c r="F62" s="30">
        <v>13861.175999999999</v>
      </c>
      <c r="G62" s="30">
        <v>14875.254000000001</v>
      </c>
      <c r="H62" s="30">
        <v>16448.291000000001</v>
      </c>
      <c r="I62" s="30">
        <v>15923.815000000001</v>
      </c>
      <c r="J62" s="30">
        <v>16401.601999999999</v>
      </c>
      <c r="K62" s="30">
        <v>15848.254000000001</v>
      </c>
      <c r="L62" s="30">
        <v>16747.816999999999</v>
      </c>
      <c r="M62" s="30">
        <v>17444.276000000002</v>
      </c>
      <c r="N62" s="30">
        <v>18385.329000000002</v>
      </c>
      <c r="O62" s="30">
        <v>17508.201000000001</v>
      </c>
      <c r="P62" s="30">
        <v>17953.652999999998</v>
      </c>
      <c r="Q62" s="30">
        <v>18106.944</v>
      </c>
      <c r="R62" s="30">
        <v>18677.912</v>
      </c>
      <c r="S62" s="30">
        <v>18491.509999999998</v>
      </c>
      <c r="T62" s="7"/>
      <c r="U62" s="8"/>
    </row>
    <row r="63" spans="1:21" x14ac:dyDescent="0.3">
      <c r="A63" s="14" t="s">
        <v>49</v>
      </c>
      <c r="B63" s="14" t="s">
        <v>24</v>
      </c>
      <c r="C63" s="29"/>
      <c r="D63" s="32"/>
      <c r="E63" s="30">
        <f>SUM(E50:E62)</f>
        <v>177575.22299999997</v>
      </c>
      <c r="F63" s="30">
        <f t="shared" ref="F63:S63" si="19">SUM(F50:F62)</f>
        <v>184050</v>
      </c>
      <c r="G63" s="30">
        <f t="shared" si="19"/>
        <v>190399.94899999996</v>
      </c>
      <c r="H63" s="30">
        <f t="shared" si="19"/>
        <v>202835.81399999998</v>
      </c>
      <c r="I63" s="30">
        <f t="shared" si="19"/>
        <v>210044.14099999997</v>
      </c>
      <c r="J63" s="30">
        <f t="shared" si="19"/>
        <v>219045.25099999993</v>
      </c>
      <c r="K63" s="30">
        <f t="shared" si="19"/>
        <v>202897.70299999998</v>
      </c>
      <c r="L63" s="30">
        <f t="shared" si="19"/>
        <v>212523.71399999998</v>
      </c>
      <c r="M63" s="30">
        <f t="shared" si="19"/>
        <v>221637.65500000003</v>
      </c>
      <c r="N63" s="30">
        <f t="shared" si="19"/>
        <v>230281.14499999987</v>
      </c>
      <c r="O63" s="30">
        <f t="shared" si="19"/>
        <v>232108.24499999997</v>
      </c>
      <c r="P63" s="30">
        <f t="shared" si="19"/>
        <v>234893.95499999999</v>
      </c>
      <c r="Q63" s="30">
        <f t="shared" si="19"/>
        <v>246852.31999999995</v>
      </c>
      <c r="R63" s="30">
        <f t="shared" si="19"/>
        <v>255990.51900000003</v>
      </c>
      <c r="S63" s="30">
        <f t="shared" si="19"/>
        <v>262566.10099999997</v>
      </c>
      <c r="T63" s="7"/>
      <c r="U63" s="8"/>
    </row>
    <row r="64" spans="1:21" ht="15" x14ac:dyDescent="0.35">
      <c r="A64" s="14" t="s">
        <v>64</v>
      </c>
      <c r="B64" s="14" t="s">
        <v>37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>
        <v>1567.6103073821278</v>
      </c>
      <c r="P64" s="14">
        <v>1393.8938718271511</v>
      </c>
      <c r="Q64" s="14">
        <v>1518.8761076499006</v>
      </c>
      <c r="R64" s="14">
        <v>1506.3823539588132</v>
      </c>
      <c r="S64" s="14">
        <v>1476.0839361568537</v>
      </c>
    </row>
    <row r="65" spans="1:21" x14ac:dyDescent="0.3">
      <c r="A65" s="14"/>
      <c r="B65" s="14"/>
      <c r="C65" s="29"/>
      <c r="D65" s="32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7"/>
      <c r="U65" s="8"/>
    </row>
    <row r="66" spans="1:21" x14ac:dyDescent="0.3">
      <c r="A66" s="21" t="s">
        <v>50</v>
      </c>
      <c r="B66" s="21" t="s">
        <v>1</v>
      </c>
      <c r="C66" s="21" t="s">
        <v>27</v>
      </c>
      <c r="D66" s="22" t="s">
        <v>2</v>
      </c>
      <c r="E66" s="21">
        <v>2003</v>
      </c>
      <c r="F66" s="21">
        <v>2004</v>
      </c>
      <c r="G66" s="21">
        <v>2005</v>
      </c>
      <c r="H66" s="21">
        <v>2006</v>
      </c>
      <c r="I66" s="21">
        <v>2007</v>
      </c>
      <c r="J66" s="21">
        <v>2008</v>
      </c>
      <c r="K66" s="21">
        <v>2009</v>
      </c>
      <c r="L66" s="21">
        <v>2010</v>
      </c>
      <c r="M66" s="21">
        <v>2011</v>
      </c>
      <c r="N66" s="21">
        <v>2012</v>
      </c>
      <c r="O66" s="21">
        <v>2013</v>
      </c>
      <c r="P66" s="21">
        <v>2014</v>
      </c>
      <c r="Q66" s="21">
        <v>2015</v>
      </c>
      <c r="R66" s="21">
        <v>2016</v>
      </c>
      <c r="S66" s="21">
        <v>2017</v>
      </c>
      <c r="T66" s="6"/>
      <c r="U66" s="6"/>
    </row>
    <row r="67" spans="1:21" s="5" customFormat="1" x14ac:dyDescent="0.3">
      <c r="A67" s="14" t="s">
        <v>49</v>
      </c>
      <c r="B67" s="34" t="s">
        <v>29</v>
      </c>
      <c r="C67" s="29" t="s">
        <v>5</v>
      </c>
      <c r="D67" s="32" t="s">
        <v>3</v>
      </c>
      <c r="E67" s="30">
        <v>21364.725999999999</v>
      </c>
      <c r="F67" s="30">
        <v>22263.946</v>
      </c>
      <c r="G67" s="30">
        <v>22405.671999999999</v>
      </c>
      <c r="H67" s="30">
        <v>24744.760999999999</v>
      </c>
      <c r="I67" s="30">
        <v>26362.800999999999</v>
      </c>
      <c r="J67" s="30">
        <v>24549.045999999998</v>
      </c>
      <c r="K67" s="30">
        <v>25320.964</v>
      </c>
      <c r="L67" s="30">
        <v>27231.784</v>
      </c>
      <c r="M67" s="30">
        <v>25440.858</v>
      </c>
      <c r="N67" s="30">
        <v>25774.944</v>
      </c>
      <c r="O67" s="30">
        <v>29128.57</v>
      </c>
      <c r="P67" s="30">
        <v>31040.145</v>
      </c>
      <c r="Q67" s="30">
        <v>32716.991999999998</v>
      </c>
      <c r="R67" s="30">
        <v>30166.775000000001</v>
      </c>
      <c r="S67" s="30">
        <v>33306.023000000001</v>
      </c>
      <c r="T67" s="7"/>
      <c r="U67" s="8"/>
    </row>
    <row r="68" spans="1:21" s="5" customFormat="1" x14ac:dyDescent="0.3">
      <c r="A68" s="14" t="s">
        <v>49</v>
      </c>
      <c r="B68" s="34" t="s">
        <v>24</v>
      </c>
      <c r="C68" s="29"/>
      <c r="D68" s="32"/>
      <c r="E68" s="30">
        <f>SUM(E67)</f>
        <v>21364.725999999999</v>
      </c>
      <c r="F68" s="30">
        <f t="shared" ref="F68" si="20">SUM(F67)</f>
        <v>22263.946</v>
      </c>
      <c r="G68" s="30">
        <f t="shared" ref="G68" si="21">SUM(G67)</f>
        <v>22405.671999999999</v>
      </c>
      <c r="H68" s="30">
        <f t="shared" ref="H68" si="22">SUM(H67)</f>
        <v>24744.760999999999</v>
      </c>
      <c r="I68" s="30">
        <f t="shared" ref="I68" si="23">SUM(I67)</f>
        <v>26362.800999999999</v>
      </c>
      <c r="J68" s="30">
        <f t="shared" ref="J68" si="24">SUM(J67)</f>
        <v>24549.045999999998</v>
      </c>
      <c r="K68" s="30">
        <f t="shared" ref="K68" si="25">SUM(K67)</f>
        <v>25320.964</v>
      </c>
      <c r="L68" s="30">
        <f t="shared" ref="L68" si="26">SUM(L67)</f>
        <v>27231.784</v>
      </c>
      <c r="M68" s="30">
        <f t="shared" ref="M68" si="27">SUM(M67)</f>
        <v>25440.858</v>
      </c>
      <c r="N68" s="30">
        <f t="shared" ref="N68" si="28">SUM(N67)</f>
        <v>25774.944</v>
      </c>
      <c r="O68" s="30">
        <f t="shared" ref="O68" si="29">SUM(O67)</f>
        <v>29128.57</v>
      </c>
      <c r="P68" s="30">
        <f t="shared" ref="P68" si="30">SUM(P67)</f>
        <v>31040.145</v>
      </c>
      <c r="Q68" s="30">
        <f t="shared" ref="Q68" si="31">SUM(Q67)</f>
        <v>32716.991999999998</v>
      </c>
      <c r="R68" s="30">
        <f t="shared" ref="R68" si="32">SUM(R67)</f>
        <v>30166.775000000001</v>
      </c>
      <c r="S68" s="30">
        <f t="shared" ref="S68" si="33">SUM(S67)</f>
        <v>33306.023000000001</v>
      </c>
      <c r="T68" s="7"/>
      <c r="U68" s="8"/>
    </row>
    <row r="69" spans="1:21" ht="15" x14ac:dyDescent="0.35">
      <c r="A69" s="14" t="s">
        <v>64</v>
      </c>
      <c r="B69" s="14" t="s">
        <v>38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>
        <v>3237.0198383011998</v>
      </c>
      <c r="P69" s="14">
        <v>3315.9102162787999</v>
      </c>
      <c r="Q69" s="14">
        <v>3479.1418364527999</v>
      </c>
      <c r="R69" s="14">
        <v>3860.5180900104001</v>
      </c>
      <c r="S69" s="14">
        <v>3960.1264578540004</v>
      </c>
    </row>
    <row r="70" spans="1:21" ht="15" x14ac:dyDescent="0.35">
      <c r="A70" s="14" t="s">
        <v>64</v>
      </c>
      <c r="B70" s="14" t="s">
        <v>39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>
        <v>3600.3411524080839</v>
      </c>
      <c r="P70" s="14">
        <v>3684.2695272366668</v>
      </c>
      <c r="Q70" s="14">
        <v>3817.6399996797709</v>
      </c>
      <c r="R70" s="14">
        <v>4423.6938958774172</v>
      </c>
      <c r="S70" s="14">
        <v>4605.358367948681</v>
      </c>
    </row>
    <row r="71" spans="1:21" x14ac:dyDescent="0.3">
      <c r="A71" s="14"/>
      <c r="B71" s="14"/>
      <c r="C71" s="29"/>
      <c r="D71" s="32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7"/>
      <c r="U71" s="8"/>
    </row>
    <row r="72" spans="1:21" x14ac:dyDescent="0.3">
      <c r="A72" s="21" t="s">
        <v>50</v>
      </c>
      <c r="B72" s="21" t="s">
        <v>1</v>
      </c>
      <c r="C72" s="21" t="s">
        <v>27</v>
      </c>
      <c r="D72" s="22" t="s">
        <v>2</v>
      </c>
      <c r="E72" s="21">
        <v>2003</v>
      </c>
      <c r="F72" s="21">
        <v>2004</v>
      </c>
      <c r="G72" s="21">
        <v>2005</v>
      </c>
      <c r="H72" s="21">
        <v>2006</v>
      </c>
      <c r="I72" s="21">
        <v>2007</v>
      </c>
      <c r="J72" s="21">
        <v>2008</v>
      </c>
      <c r="K72" s="21">
        <v>2009</v>
      </c>
      <c r="L72" s="21">
        <v>2010</v>
      </c>
      <c r="M72" s="21">
        <v>2011</v>
      </c>
      <c r="N72" s="21">
        <v>2012</v>
      </c>
      <c r="O72" s="21">
        <v>2013</v>
      </c>
      <c r="P72" s="21">
        <v>2014</v>
      </c>
      <c r="Q72" s="21">
        <v>2015</v>
      </c>
      <c r="R72" s="21">
        <v>2016</v>
      </c>
      <c r="S72" s="21">
        <v>2017</v>
      </c>
    </row>
    <row r="73" spans="1:21" x14ac:dyDescent="0.3">
      <c r="A73" s="14" t="s">
        <v>49</v>
      </c>
      <c r="B73" s="16" t="s">
        <v>48</v>
      </c>
      <c r="C73" s="23" t="s">
        <v>21</v>
      </c>
      <c r="D73" s="18" t="s">
        <v>3</v>
      </c>
      <c r="E73" s="24">
        <v>6954.2669999999998</v>
      </c>
      <c r="F73" s="24">
        <v>6452.6679999999997</v>
      </c>
      <c r="G73" s="24">
        <v>10532.03</v>
      </c>
      <c r="H73" s="24">
        <v>12694.393</v>
      </c>
      <c r="I73" s="24">
        <v>13036.210999999999</v>
      </c>
      <c r="J73" s="24">
        <v>12382.728999999999</v>
      </c>
      <c r="K73" s="24">
        <v>10722.232</v>
      </c>
      <c r="L73" s="24">
        <v>10952.012000000001</v>
      </c>
      <c r="M73" s="24">
        <v>11778.946</v>
      </c>
      <c r="N73" s="24">
        <v>14567.72</v>
      </c>
      <c r="O73" s="24">
        <v>16371.439</v>
      </c>
      <c r="P73" s="24">
        <v>15184.956</v>
      </c>
      <c r="Q73" s="24">
        <v>13610.05</v>
      </c>
      <c r="R73" s="24">
        <v>16432.902999999998</v>
      </c>
      <c r="S73" s="24">
        <v>20370.492999999999</v>
      </c>
    </row>
    <row r="74" spans="1:21" x14ac:dyDescent="0.3">
      <c r="A74" s="14" t="s">
        <v>49</v>
      </c>
      <c r="B74" s="34" t="s">
        <v>24</v>
      </c>
      <c r="C74" s="29"/>
      <c r="D74" s="32"/>
      <c r="E74" s="30">
        <f>SUM(E73)</f>
        <v>6954.2669999999998</v>
      </c>
      <c r="F74" s="30">
        <f t="shared" ref="F74:S74" si="34">SUM(F73)</f>
        <v>6452.6679999999997</v>
      </c>
      <c r="G74" s="30">
        <f t="shared" si="34"/>
        <v>10532.03</v>
      </c>
      <c r="H74" s="30">
        <f t="shared" si="34"/>
        <v>12694.393</v>
      </c>
      <c r="I74" s="30">
        <f t="shared" si="34"/>
        <v>13036.210999999999</v>
      </c>
      <c r="J74" s="30">
        <f t="shared" si="34"/>
        <v>12382.728999999999</v>
      </c>
      <c r="K74" s="30">
        <f t="shared" si="34"/>
        <v>10722.232</v>
      </c>
      <c r="L74" s="30">
        <f t="shared" si="34"/>
        <v>10952.012000000001</v>
      </c>
      <c r="M74" s="30">
        <f t="shared" si="34"/>
        <v>11778.946</v>
      </c>
      <c r="N74" s="30">
        <f t="shared" si="34"/>
        <v>14567.72</v>
      </c>
      <c r="O74" s="30">
        <f t="shared" si="34"/>
        <v>16371.439</v>
      </c>
      <c r="P74" s="30">
        <f t="shared" si="34"/>
        <v>15184.956</v>
      </c>
      <c r="Q74" s="30">
        <f t="shared" si="34"/>
        <v>13610.05</v>
      </c>
      <c r="R74" s="30">
        <f t="shared" si="34"/>
        <v>16432.902999999998</v>
      </c>
      <c r="S74" s="30">
        <f t="shared" si="34"/>
        <v>20370.492999999999</v>
      </c>
    </row>
    <row r="75" spans="1:21" ht="15" x14ac:dyDescent="0.35">
      <c r="A75" s="14" t="s">
        <v>64</v>
      </c>
      <c r="B75" s="14" t="s">
        <v>40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>
        <v>564.00324504978244</v>
      </c>
      <c r="P75" s="14">
        <v>596.35701426014282</v>
      </c>
      <c r="Q75" s="14">
        <v>645.49640887027363</v>
      </c>
      <c r="R75" s="14">
        <v>661.20134961005601</v>
      </c>
      <c r="S75" s="14">
        <v>677.89834770951029</v>
      </c>
    </row>
    <row r="78" spans="1:21" ht="15.6" customHeight="1" x14ac:dyDescent="0.3">
      <c r="A78" s="80"/>
      <c r="B78" s="66" t="s">
        <v>42</v>
      </c>
      <c r="C78" s="64"/>
      <c r="D78" s="65"/>
      <c r="E78" s="76" t="s">
        <v>41</v>
      </c>
      <c r="F78" s="77"/>
      <c r="G78" s="77"/>
      <c r="H78" s="77"/>
    </row>
    <row r="79" spans="1:21" ht="24" customHeight="1" x14ac:dyDescent="0.3">
      <c r="A79" s="80"/>
      <c r="B79" s="67"/>
      <c r="C79" s="62"/>
      <c r="D79" s="63"/>
      <c r="E79" s="78" t="s">
        <v>78</v>
      </c>
      <c r="F79" s="79"/>
      <c r="G79" s="79" t="s">
        <v>79</v>
      </c>
      <c r="H79" s="79"/>
    </row>
    <row r="80" spans="1:21" x14ac:dyDescent="0.3">
      <c r="A80" s="17"/>
      <c r="B80" s="61" t="s">
        <v>68</v>
      </c>
      <c r="C80" s="62"/>
      <c r="D80" s="63"/>
      <c r="E80" s="74">
        <f>INDEX(LINEST(O34:S34,O33:S33,TRUE,TRUE),3)</f>
        <v>0.14109366554223637</v>
      </c>
      <c r="F80" s="75"/>
      <c r="G80" s="75">
        <f>IF(VLOOKUP(B80,'Poblacion Chih'!$D$50:$F$58,3,FALSE)=0,"",VLOOKUP(B80,'Poblacion Chih'!$D$50:$F$58,3,FALSE))</f>
        <v>0.87324100496948243</v>
      </c>
      <c r="H80" s="75"/>
      <c r="J80" s="15"/>
      <c r="K80" s="16"/>
    </row>
    <row r="81" spans="1:11" x14ac:dyDescent="0.3">
      <c r="A81" s="17"/>
      <c r="B81" s="57" t="s">
        <v>69</v>
      </c>
      <c r="C81" s="54"/>
      <c r="D81" s="55"/>
      <c r="E81" s="74">
        <f>INDEX(LINEST(O47:S47,O44:S44,TRUE,TRUE),3)</f>
        <v>0.71735893838292308</v>
      </c>
      <c r="F81" s="75"/>
      <c r="G81" s="75">
        <f>IF(VLOOKUP(B81,'Poblacion Chih'!$D$50:$F$58,3,FALSE)=0,"",VLOOKUP(B81,'Poblacion Chih'!$D$50:$F$58,3,FALSE))</f>
        <v>0.72019416833067895</v>
      </c>
      <c r="H81" s="75"/>
      <c r="J81" s="15"/>
      <c r="K81" s="16"/>
    </row>
    <row r="82" spans="1:11" x14ac:dyDescent="0.3">
      <c r="A82" s="17"/>
      <c r="B82" s="57" t="s">
        <v>70</v>
      </c>
      <c r="C82" s="54"/>
      <c r="D82" s="55"/>
      <c r="E82" s="74">
        <f>INDEX(LINEST(O70:S70,O68:S68,TRUE,TRUE),3)</f>
        <v>0.20226771007389327</v>
      </c>
      <c r="F82" s="75"/>
      <c r="G82" s="75">
        <f>IF(VLOOKUP(B82,'Poblacion Chih'!$D$50:$F$58,3,FALSE)=0,"",VLOOKUP(B82,'Poblacion Chih'!$D$50:$F$58,3,FALSE))</f>
        <v>0.90077882258608988</v>
      </c>
      <c r="H82" s="75"/>
      <c r="J82" s="15"/>
      <c r="K82" s="16"/>
    </row>
    <row r="83" spans="1:11" x14ac:dyDescent="0.3">
      <c r="A83" s="17"/>
      <c r="B83" s="57" t="s">
        <v>71</v>
      </c>
      <c r="C83" s="54"/>
      <c r="D83" s="55"/>
      <c r="E83" s="74">
        <f>INDEX(LINEST(O69:S69,O68:S68,TRUE,TRUE),3)</f>
        <v>0.24403429871821183</v>
      </c>
      <c r="F83" s="75"/>
      <c r="G83" s="75">
        <f>IF(VLOOKUP(B83,'Poblacion Chih'!$D$50:$F$58,3,FALSE)=0,"",VLOOKUP(B83,'Poblacion Chih'!$D$50:$F$58,3,FALSE))</f>
        <v>0.94052197567903162</v>
      </c>
      <c r="H83" s="75"/>
      <c r="J83" s="15"/>
      <c r="K83" s="16"/>
    </row>
    <row r="84" spans="1:11" x14ac:dyDescent="0.3">
      <c r="A84" s="17"/>
      <c r="B84" s="58" t="s">
        <v>34</v>
      </c>
      <c r="C84" s="54"/>
      <c r="D84" s="55"/>
      <c r="E84" s="74">
        <f>INDEX(LINEST(O40:S40,O39:S39,TRUE,TRUE),3)</f>
        <v>0.18588853030797653</v>
      </c>
      <c r="F84" s="75"/>
      <c r="G84" s="75">
        <f>IF(VLOOKUP(B84,'Poblacion Chih'!$D$50:$F$58,3,FALSE)=0,"",VLOOKUP(B84,'Poblacion Chih'!$D$50:$F$58,3,FALSE))</f>
        <v>0.22679039372208229</v>
      </c>
      <c r="H84" s="75"/>
      <c r="J84" s="15"/>
      <c r="K84" s="16"/>
    </row>
    <row r="85" spans="1:11" x14ac:dyDescent="0.3">
      <c r="A85" s="17"/>
      <c r="B85" s="57" t="s">
        <v>72</v>
      </c>
      <c r="C85" s="59"/>
      <c r="D85" s="60"/>
      <c r="E85" s="74"/>
      <c r="F85" s="75"/>
      <c r="G85" s="75">
        <f>IF(VLOOKUP(B85,'Poblacion Chih'!$D$50:$F$58,3,FALSE)=0,"",VLOOKUP(B85,'Poblacion Chih'!$D$50:$F$58,3,FALSE))</f>
        <v>0.42448681862001997</v>
      </c>
      <c r="H85" s="75"/>
      <c r="J85" s="15"/>
      <c r="K85" s="16"/>
    </row>
    <row r="86" spans="1:11" x14ac:dyDescent="0.3">
      <c r="A86" s="17"/>
      <c r="B86" s="58" t="s">
        <v>37</v>
      </c>
      <c r="C86" s="54"/>
      <c r="D86" s="55"/>
      <c r="E86" s="74">
        <f>INDEX(LINEST(O64:S64,O63:S63,TRUE,TRUE),3)</f>
        <v>3.0770540836702885E-4</v>
      </c>
      <c r="F86" s="75"/>
      <c r="G86" s="75">
        <f>IF(VLOOKUP(B86,'Poblacion Chih'!$D$50:$F$58,3,FALSE)=0,"",VLOOKUP(B86,'Poblacion Chih'!$D$50:$F$58,3,FALSE))</f>
        <v>3.1371518705071766E-2</v>
      </c>
      <c r="H86" s="75"/>
      <c r="J86" s="15"/>
      <c r="K86" s="16"/>
    </row>
    <row r="87" spans="1:11" x14ac:dyDescent="0.3">
      <c r="A87" s="17"/>
      <c r="B87" s="58" t="s">
        <v>73</v>
      </c>
      <c r="C87" s="54"/>
      <c r="D87" s="55"/>
      <c r="E87" s="74"/>
      <c r="F87" s="75"/>
      <c r="G87" s="75">
        <f>IF(VLOOKUP(B87,'Poblacion Chih'!$D$50:$F$58,3,FALSE)=0,"",VLOOKUP(B87,'Poblacion Chih'!$D$50:$F$58,3,FALSE))</f>
        <v>1.003154044285935E-3</v>
      </c>
      <c r="H87" s="75"/>
      <c r="J87" s="15"/>
      <c r="K87" s="16"/>
    </row>
    <row r="88" spans="1:11" x14ac:dyDescent="0.3">
      <c r="A88" s="17"/>
      <c r="B88" s="57" t="s">
        <v>40</v>
      </c>
      <c r="C88" s="54"/>
      <c r="D88" s="55"/>
      <c r="E88" s="74">
        <f>INDEX(LINEST(O75:S75,O74:S74,TRUE,TRUE),3)</f>
        <v>0.16163957144313726</v>
      </c>
      <c r="F88" s="75"/>
      <c r="G88" s="75">
        <f>IF(VLOOKUP(B88,'Poblacion Chih'!$D$50:$F$58,3,FALSE)=0,"",VLOOKUP(B88,'Poblacion Chih'!$D$50:$F$58,3,FALSE))</f>
        <v>0.95646531225294418</v>
      </c>
      <c r="H88" s="75"/>
      <c r="J88" s="15"/>
      <c r="K88" s="16"/>
    </row>
    <row r="89" spans="1:11" ht="75" customHeight="1" x14ac:dyDescent="0.3">
      <c r="A89" s="12"/>
      <c r="B89" s="81" t="s">
        <v>67</v>
      </c>
      <c r="C89" s="81"/>
      <c r="D89" s="81"/>
      <c r="E89" s="82"/>
      <c r="F89" s="82"/>
      <c r="G89" s="82"/>
      <c r="H89" s="82"/>
      <c r="J89" s="14"/>
    </row>
    <row r="90" spans="1:11" x14ac:dyDescent="0.3">
      <c r="A90" s="12"/>
      <c r="B90" s="12"/>
      <c r="C90" s="12"/>
      <c r="D90" s="12"/>
      <c r="E90" s="12"/>
      <c r="F90" s="12"/>
      <c r="G90" s="12"/>
      <c r="H90" s="12"/>
    </row>
    <row r="91" spans="1:11" ht="15.6" customHeight="1" x14ac:dyDescent="0.3">
      <c r="A91" s="12"/>
      <c r="B91" s="12"/>
      <c r="C91" s="12"/>
      <c r="D91" s="12"/>
      <c r="E91" s="12"/>
      <c r="F91" s="12"/>
      <c r="G91" s="12"/>
      <c r="H91" s="12"/>
    </row>
    <row r="92" spans="1:11" x14ac:dyDescent="0.3">
      <c r="A92" s="12"/>
      <c r="B92" s="12"/>
      <c r="C92" s="12"/>
      <c r="D92" s="12"/>
      <c r="E92" s="12"/>
      <c r="F92" s="12"/>
      <c r="G92" s="12"/>
      <c r="H92" s="12"/>
    </row>
    <row r="93" spans="1:11" x14ac:dyDescent="0.3">
      <c r="A93" s="12"/>
      <c r="B93" s="12"/>
      <c r="C93" s="12"/>
      <c r="D93" s="12"/>
      <c r="E93" s="12"/>
      <c r="F93" s="12"/>
      <c r="G93" s="12"/>
      <c r="H93" s="12"/>
    </row>
    <row r="94" spans="1:11" x14ac:dyDescent="0.3">
      <c r="A94" s="12"/>
      <c r="B94" s="12"/>
      <c r="C94" s="12"/>
      <c r="D94" s="12"/>
      <c r="E94" s="12"/>
      <c r="F94" s="12"/>
      <c r="G94" s="12"/>
      <c r="H94" s="12"/>
    </row>
    <row r="95" spans="1:11" x14ac:dyDescent="0.3">
      <c r="A95" s="12"/>
      <c r="B95" s="12"/>
      <c r="C95" s="12"/>
      <c r="D95" s="12"/>
      <c r="E95" s="12"/>
      <c r="F95" s="12"/>
      <c r="G95" s="12"/>
      <c r="H95" s="12"/>
    </row>
    <row r="96" spans="1:11" x14ac:dyDescent="0.3">
      <c r="A96" s="12"/>
      <c r="B96" s="12"/>
      <c r="C96" s="12"/>
      <c r="D96" s="12"/>
      <c r="E96" s="12"/>
      <c r="F96" s="12"/>
      <c r="G96" s="12"/>
      <c r="H96" s="12"/>
    </row>
    <row r="97" spans="1:7" x14ac:dyDescent="0.3">
      <c r="A97" s="12"/>
      <c r="B97" s="12"/>
      <c r="C97" s="12"/>
      <c r="D97" s="12"/>
      <c r="E97" s="12"/>
      <c r="F97" s="12"/>
      <c r="G97" s="12"/>
    </row>
    <row r="98" spans="1:7" x14ac:dyDescent="0.3">
      <c r="A98" s="12"/>
      <c r="B98" s="12"/>
      <c r="C98" s="12"/>
      <c r="D98" s="12"/>
      <c r="E98" s="12"/>
      <c r="F98" s="12"/>
      <c r="G98" s="12"/>
    </row>
    <row r="99" spans="1:7" x14ac:dyDescent="0.3">
      <c r="A99" s="12"/>
      <c r="B99" s="12"/>
      <c r="C99" s="12"/>
      <c r="D99" s="12"/>
      <c r="E99" s="12"/>
      <c r="F99" s="12"/>
      <c r="G99" s="12"/>
    </row>
    <row r="100" spans="1:7" x14ac:dyDescent="0.3">
      <c r="A100" s="12"/>
      <c r="B100" s="12"/>
      <c r="C100" s="12"/>
      <c r="D100" s="12"/>
      <c r="E100" s="12"/>
      <c r="F100" s="12"/>
      <c r="G100" s="12"/>
    </row>
    <row r="101" spans="1:7" x14ac:dyDescent="0.3">
      <c r="A101" s="12"/>
      <c r="B101" s="12"/>
      <c r="C101" s="12"/>
      <c r="D101" s="12"/>
      <c r="E101" s="12"/>
      <c r="F101" s="12"/>
      <c r="G101" s="12"/>
    </row>
  </sheetData>
  <sortState ref="A81:H88">
    <sortCondition ref="A80:A88"/>
  </sortState>
  <mergeCells count="23">
    <mergeCell ref="A78:A79"/>
    <mergeCell ref="B89:H89"/>
    <mergeCell ref="E85:F85"/>
    <mergeCell ref="G85:H85"/>
    <mergeCell ref="E84:F84"/>
    <mergeCell ref="G84:H84"/>
    <mergeCell ref="E86:F86"/>
    <mergeCell ref="G86:H86"/>
    <mergeCell ref="E87:F87"/>
    <mergeCell ref="G87:H87"/>
    <mergeCell ref="E88:F88"/>
    <mergeCell ref="G88:H88"/>
    <mergeCell ref="E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Poblacion Chih</vt:lpstr>
      <vt:lpstr>Producto interno bruto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2018-12-28T16:00:46Z</dcterms:created>
  <dcterms:modified xsi:type="dcterms:W3CDTF">2019-04-03T03:37:12Z</dcterms:modified>
</cp:coreProperties>
</file>